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manv/Desktop/"/>
    </mc:Choice>
  </mc:AlternateContent>
  <xr:revisionPtr revIDLastSave="0" documentId="13_ncr:1_{70BAC092-CD7D-6B4C-A259-1553D9F5F26A}" xr6:coauthVersionLast="47" xr6:coauthVersionMax="47" xr10:uidLastSave="{00000000-0000-0000-0000-000000000000}"/>
  <bookViews>
    <workbookView xWindow="0" yWindow="500" windowWidth="33600" windowHeight="19060" xr2:uid="{7276C8C8-2B09-4B41-A0B5-D87AFEE528FB}"/>
  </bookViews>
  <sheets>
    <sheet name="About" sheetId="3" r:id="rId1"/>
    <sheet name="Kazakhstan" sheetId="1" r:id="rId2"/>
    <sheet name="Kyrgyzstan" sheetId="4" r:id="rId3"/>
    <sheet name="Tajikistan" sheetId="5" r:id="rId4"/>
    <sheet name="Turkmenistan" sheetId="6" r:id="rId5"/>
    <sheet name="Uzbekistan" sheetId="7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" i="1" l="1"/>
  <c r="L10" i="4"/>
  <c r="K10" i="4"/>
  <c r="J10" i="4"/>
  <c r="I10" i="4"/>
  <c r="H10" i="4"/>
  <c r="G10" i="4"/>
  <c r="F10" i="4"/>
  <c r="E10" i="4"/>
</calcChain>
</file>

<file path=xl/sharedStrings.xml><?xml version="1.0" encoding="utf-8"?>
<sst xmlns="http://schemas.openxmlformats.org/spreadsheetml/2006/main" count="397" uniqueCount="131">
  <si>
    <t>Country</t>
  </si>
  <si>
    <t>Product</t>
  </si>
  <si>
    <t>Flow</t>
  </si>
  <si>
    <t>Unit of measurement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</si>
  <si>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</si>
  <si>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</si>
  <si>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</si>
  <si>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</si>
  <si>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</si>
  <si>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</si>
  <si>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</si>
  <si>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</si>
  <si>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</si>
  <si>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</si>
  <si>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</si>
  <si>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Source</t>
  </si>
  <si>
    <t>Kazakhstan</t>
  </si>
  <si>
    <t>Natural gas</t>
  </si>
  <si>
    <t>Production</t>
  </si>
  <si>
    <t>Billion cubic metres</t>
  </si>
  <si>
    <t>BP Statistical Review of World Energy. Accessed 1 November 2021, https://www.bp.com/en/global/corporate/energy-economics/statistical-review-of-world-energy.html; source of 2021: https://is.gd/K17qoX</t>
  </si>
  <si>
    <t>Consumption</t>
  </si>
  <si>
    <t>BP Statistical Review of World Energy. Accessed 1 November 2021, https://www.bp.com/en/global/corporate/energy-economics/statistical-review-of-world-energy.html</t>
  </si>
  <si>
    <t>Imports</t>
  </si>
  <si>
    <t>https://resourcetrade.earth/?year=2019&amp;importer=398&amp;category=31&amp;units=weight&amp;autozoom=1</t>
  </si>
  <si>
    <t>Exports</t>
  </si>
  <si>
    <t>15,2</t>
  </si>
  <si>
    <t>https://resourcetrade.earth/?year=2019&amp;exporter=398&amp;category=31&amp;units=weight&amp;autozoom=1; source of 2020: https://is.gd/NhU9Vq ; source of 2021 January-June: https://is.gd/K17qoX</t>
  </si>
  <si>
    <t>Coal</t>
  </si>
  <si>
    <t xml:space="preserve">Million tonnes </t>
  </si>
  <si>
    <t>Exajoules</t>
  </si>
  <si>
    <t>1,43</t>
  </si>
  <si>
    <t>970</t>
  </si>
  <si>
    <t>https://resourcetrade.earth/?year=2019&amp;importer=398&amp;category=30&amp;units=weight&amp;autozoom=1</t>
  </si>
  <si>
    <t>22.4*</t>
  </si>
  <si>
    <t>https://resourcetrade.earth/?year=2019&amp;exporter=398&amp;category=30&amp;units=weight&amp;autozoom=1</t>
  </si>
  <si>
    <t>Note: * According to UN Comtrade Database, date accessed: December 3, 2021, https://comtrade.un.org/data/</t>
  </si>
  <si>
    <t>Oil</t>
  </si>
  <si>
    <t>BP Statistical Review of World Energy. Accessed 1 November 2021, https://www.bp.com/en/global/corporate/energy-economics/statistical-review-of-world-energy.html; source of 2021 (January-June): https://tass.ru/ekonomika/12102869</t>
  </si>
  <si>
    <t>646 kt</t>
  </si>
  <si>
    <t>https://resourcetrade.earth/?year=2019&amp;importer=398&amp;category=32&amp;units=weight&amp;autozoom=1</t>
  </si>
  <si>
    <t>https://resourcetrade.earth/?year=2019&amp;exporter=398&amp;category=32&amp;units=weight&amp;autozoom=1</t>
  </si>
  <si>
    <t>Uzbekistan</t>
  </si>
  <si>
    <t>BP Statistical Review of World Energy. Accessed 1 November 2021, https://www.bp.com/en/global/corporate/energy-economics/statistical-review-of-world-energy.html; source of 2021 (January-June): https://uz.sputniknews.ru/20210720/spornaya-statistika-uzbekistan-narastil-dobychu-gaza-a-nefti--sokratil-19755339.html</t>
  </si>
  <si>
    <t>0.003</t>
  </si>
  <si>
    <t>https://resourcetrade.earth/?year=2019&amp;importer=860&amp;category=31&amp;units=weight&amp;autozoom=1</t>
  </si>
  <si>
    <t>https://resourcetrade.earth/?year=2019&amp;exporter=860&amp;category=31&amp;units=weight&amp;autozoom=1</t>
  </si>
  <si>
    <t>BP Statistical Review of World Energy. Accessed 1 November 2021, https://www.bp.com/en/global/corporate/energy-economics/statistical-review-of-world-energy.html, source of 2021 January-October: https://tafsilar.info/jekonomika/import-uglja-v-uzbekistan-prevyshaet-jeksport/</t>
  </si>
  <si>
    <t>https://resourcetrade.earth/?year=2019&amp;importer=860&amp;category=30&amp;units=weight&amp;autozoom=1, source of 2020: https://tafsilar.info/jekonomika/import-uglja-v-uzbekistan-prevyshaet-jeksport/</t>
  </si>
  <si>
    <t>126t</t>
  </si>
  <si>
    <t>https://resourcetrade.earth/?year=2019&amp;exporter=860&amp;category=30&amp;units=weight&amp;autozoom=1,  source of 2020: https://tafsilar.info/jekonomika/import-uglja-v-uzbekistan-prevyshaet-jeksport/</t>
  </si>
  <si>
    <t>Million tonnes</t>
  </si>
  <si>
    <t>BP Statistical Review of World Energy. Accessed 1 November 2021, https://www.bp.com/en/global/corporate/energy-economics/statistical-review-of-world-energy.html; source of 2021 (January-June): https://is.gd/jCCuJ6</t>
  </si>
  <si>
    <t>1.1 mt</t>
  </si>
  <si>
    <t>1.3 mt</t>
  </si>
  <si>
    <t>1.2 mt</t>
  </si>
  <si>
    <t>https://resourcetrade.earth/?year=2019&amp;importer=860&amp;category=32&amp;units=weight&amp;autozoom=1</t>
  </si>
  <si>
    <t>https://resourcetrade.earth/?year=2019&amp;exporter=860&amp;category=32&amp;units=weight&amp;autozoom=1</t>
  </si>
  <si>
    <t xml:space="preserve">Kyrgyzstan </t>
  </si>
  <si>
    <t xml:space="preserve">Million cubic meters </t>
  </si>
  <si>
    <t>http://www.stat.kg/ru/opendata/category/87/</t>
  </si>
  <si>
    <t>Million cubic feet</t>
  </si>
  <si>
    <t>16,316</t>
  </si>
  <si>
    <t>14,126</t>
  </si>
  <si>
    <t>15,044</t>
  </si>
  <si>
    <t>14,338</t>
  </si>
  <si>
    <t>15,15</t>
  </si>
  <si>
    <t>6,354</t>
  </si>
  <si>
    <t>6,633</t>
  </si>
  <si>
    <t>https://www.worldometers.info/gas/kyrgyzstan-natural-gas/</t>
  </si>
  <si>
    <t>https://resourcetrade.earth/?year=2019&amp;importer=417&amp;category=31&amp;units=weight&amp;autozoom=1</t>
  </si>
  <si>
    <t>https://resourcetrade.earth/?year=2019&amp;exporter=417&amp;category=31&amp;units=weight&amp;autozoom=1</t>
  </si>
  <si>
    <t xml:space="preserve">Coal </t>
  </si>
  <si>
    <t>http://www.stat.kg/ru/opendata/category/85/</t>
  </si>
  <si>
    <t>Tonnes</t>
  </si>
  <si>
    <t>N/A</t>
  </si>
  <si>
    <t>https://www.worldometers.info/coal/kyrgyzstan-coal/</t>
  </si>
  <si>
    <t>883 kt</t>
  </si>
  <si>
    <t>967 kt</t>
  </si>
  <si>
    <t>676 kt</t>
  </si>
  <si>
    <t>https://resourcetrade.earth/?year=2019&amp;importer=417&amp;category=30&amp;units=weight&amp;autozoom=1</t>
  </si>
  <si>
    <t>https://resourcetrade.earth/?year=2019&amp;exporter=417&amp;category=30&amp;units=weight&amp;autozoom=1</t>
  </si>
  <si>
    <t xml:space="preserve">Oil </t>
  </si>
  <si>
    <t>http://www.stat.kg/ru/opendata/category/86/</t>
  </si>
  <si>
    <t>Barrels per day</t>
  </si>
  <si>
    <t>https://www.worldometers.info/oil/kyrgyzstan-oil/</t>
  </si>
  <si>
    <t>https://resourcetrade.earth/?year=2019&amp;importer=417&amp;category=32&amp;units=weight&amp;autozoom=1</t>
  </si>
  <si>
    <t>https://resourcetrade.earth/?year=2019&amp;exporter=417&amp;category=32&amp;units=weight&amp;autozoom=1</t>
  </si>
  <si>
    <t xml:space="preserve">Tajikistan </t>
  </si>
  <si>
    <t>7,981</t>
  </si>
  <si>
    <t>7,028</t>
  </si>
  <si>
    <t>7,169</t>
  </si>
  <si>
    <t>7,451</t>
  </si>
  <si>
    <t>7,911</t>
  </si>
  <si>
    <t>https://www.worldometers.info/gas/tajikistan-natural-gas/</t>
  </si>
  <si>
    <t>https://resourcetrade.earth/?year=2019&amp;importer=762&amp;category=31&amp;units=weight&amp;autozoom=1</t>
  </si>
  <si>
    <t>220,462</t>
  </si>
  <si>
    <t>260,145</t>
  </si>
  <si>
    <t>454,152</t>
  </si>
  <si>
    <t>568,792</t>
  </si>
  <si>
    <t>967,828</t>
  </si>
  <si>
    <t>1,500,244</t>
  </si>
  <si>
    <t>Source of 2016: https://www.worldometers.info/coal/tajikistan-coal/</t>
  </si>
  <si>
    <t>228,178</t>
  </si>
  <si>
    <t>252,429</t>
  </si>
  <si>
    <t>478,403</t>
  </si>
  <si>
    <t>579,815</t>
  </si>
  <si>
    <t>979,954</t>
  </si>
  <si>
    <t>1,511,267</t>
  </si>
  <si>
    <t>https://resourcetrade.earth/?year=2019&amp;importer=762&amp;category=30&amp;units=weight&amp;autozoom=1</t>
  </si>
  <si>
    <t>https://www.tilasto.com/en/topic/energy-and-environment/crude-oil/production/crude-oil-production/tajikistan</t>
  </si>
  <si>
    <t>Barrel per day</t>
  </si>
  <si>
    <t>11,068</t>
  </si>
  <si>
    <t>11,656</t>
  </si>
  <si>
    <t>15,745</t>
  </si>
  <si>
    <t>18,353</t>
  </si>
  <si>
    <t>22,618</t>
  </si>
  <si>
    <t>21,000</t>
  </si>
  <si>
    <t>https://www.worldometers.info/oil/tajikistan-oil/</t>
  </si>
  <si>
    <t>https://resourcetrade.earth/?year=2019&amp;importer=762&amp;category=32&amp;units=weight&amp;autozoom=1</t>
  </si>
  <si>
    <t>Turkmenistan</t>
  </si>
  <si>
    <t>BP Statistical Review of World Energy. Accessed 1 November 2021, https://www.bp.com/en/global/corporate/energy-economics/statistical-review-of-world-energy.html; source of 2021 (January-June): https://is.gd/jCCuJ7</t>
  </si>
  <si>
    <t>https://resourcetrade.earth/?year=2016&amp;importer=795&amp;category=32&amp;units=weight&amp;autozoom=1</t>
  </si>
  <si>
    <t>https://resourcetrade.earth/?year=2016&amp;importer=795&amp;category=32&amp;units=weight&amp;autozoom=2</t>
  </si>
  <si>
    <t>Billion cubic meters</t>
  </si>
  <si>
    <t>https://resourcetrade.earth/?year=2016&amp;importer=795&amp;category=31&amp;units=weight&amp;autozoom=1</t>
  </si>
  <si>
    <t>https://resourcetrade.earth/?year=2016&amp;exporter=795&amp;category=31&amp;units=weight&amp;autozoom=1</t>
  </si>
  <si>
    <t>Thousand tonnes</t>
  </si>
  <si>
    <t>Note: At the beginning of the year Kazakhstan's authorities planed to raise gas production and processing in 2021: It is planned to send up to 10 billion cubic meters to China. (A. Esenalina https://lsm.kz/kazahstan-prodaet-prirodnyj-gaz-rossii-i-kitayu-infografika )</t>
  </si>
  <si>
    <t>Note: By 2020, coal production
in Kazakhstan was planned to reach 145-151 million tonnes, this will require investing more than $ 4 billion. (https://www.eriras.ru/files/plakitkina_3_14.pdf)</t>
  </si>
  <si>
    <t>Note: Coal reserves amounted to 1.5 million tonnes. There was an increase in coal production in Pavlodar, Karaganda and East Kazakhstan regions, in the section "Bogatyr" the growth was 4.5%, in the coal company "Shubarkol" 9,%, in the company "Karazhyra" 7.4%. (inform.kz https://www.inform.kz/ru/kazahstan-eksportiroval-19-4-mln-uglya-v-2021-godu_a3842136)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</si>
</sst>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gt;0.05]0.0;[=0]\-;\^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(Body)"/>
    </font>
    <font>
      <b/>
      <sz val="11"/>
      <color theme="1"/>
      <name val="Calibri (Body)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8EA9DB"/>
      </left>
      <right style="thin">
        <color rgb="FF8EA9DB"/>
      </right>
      <top style="thin">
        <color rgb="FF8EA9DB"/>
      </top>
      <bottom/>
      <diagonal/>
    </border>
    <border>
      <left style="thin">
        <color rgb="FF8EA9DB"/>
      </left>
      <right style="thin">
        <color rgb="FF8EA9DB"/>
      </right>
      <top/>
      <bottom/>
      <diagonal/>
    </border>
    <border>
      <left style="thin">
        <color rgb="FF8EA9DB"/>
      </left>
      <right style="thin">
        <color rgb="FF8EA9DB"/>
      </right>
      <top/>
      <bottom style="thin">
        <color rgb="FF8EA9DB"/>
      </bottom>
      <diagonal/>
    </border>
  </borders>
  <cellStyleXfs count="4">
    <xf numFmtId="0" fontId="0" fillId="0" borderId="0"/>
    <xf numFmtId="0" fontId="1" fillId="0" borderId="0" applyFill="0" applyBorder="0"/>
    <xf numFmtId="0" fontId="1" fillId="0" borderId="0" applyFill="0" applyBorder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164" fontId="2" fillId="0" borderId="0" xfId="1" applyNumberFormat="1" applyFont="1" applyAlignment="1">
      <alignment horizontal="right"/>
    </xf>
    <xf numFmtId="0" fontId="4" fillId="0" borderId="0" xfId="0" applyFont="1"/>
    <xf numFmtId="0" fontId="6" fillId="0" borderId="0" xfId="0" applyFont="1"/>
    <xf numFmtId="164" fontId="2" fillId="0" borderId="0" xfId="1" applyNumberFormat="1" applyFont="1" applyFill="1" applyAlignment="1">
      <alignment horizontal="right"/>
    </xf>
    <xf numFmtId="0" fontId="3" fillId="0" borderId="0" xfId="3" applyFill="1"/>
    <xf numFmtId="49" fontId="2" fillId="0" borderId="0" xfId="1" applyNumberFormat="1" applyFont="1" applyFill="1" applyAlignment="1">
      <alignment horizontal="right"/>
    </xf>
    <xf numFmtId="1" fontId="2" fillId="0" borderId="0" xfId="1" applyNumberFormat="1" applyFont="1" applyFill="1" applyAlignment="1">
      <alignment horizontal="right"/>
    </xf>
    <xf numFmtId="0" fontId="8" fillId="0" borderId="0" xfId="0" applyFont="1"/>
    <xf numFmtId="164" fontId="2" fillId="0" borderId="0" xfId="2" applyNumberFormat="1" applyFont="1" applyFill="1" applyBorder="1" applyAlignment="1">
      <alignment horizontal="right"/>
    </xf>
    <xf numFmtId="0" fontId="5" fillId="0" borderId="0" xfId="3" applyFont="1" applyFill="1"/>
    <xf numFmtId="0" fontId="9" fillId="0" borderId="0" xfId="0" applyFont="1"/>
    <xf numFmtId="164" fontId="9" fillId="0" borderId="0" xfId="1" applyNumberFormat="1" applyFont="1" applyFill="1" applyAlignment="1">
      <alignment horizontal="right"/>
    </xf>
    <xf numFmtId="49" fontId="9" fillId="0" borderId="0" xfId="1" applyNumberFormat="1" applyFont="1" applyFill="1" applyAlignment="1">
      <alignment horizontal="right"/>
    </xf>
    <xf numFmtId="164" fontId="9" fillId="0" borderId="0" xfId="1" applyNumberFormat="1" applyFont="1" applyAlignment="1">
      <alignment horizontal="right"/>
    </xf>
    <xf numFmtId="0" fontId="9" fillId="0" borderId="0" xfId="1" applyFont="1" applyFill="1" applyAlignment="1">
      <alignment horizontal="right"/>
    </xf>
    <xf numFmtId="2" fontId="9" fillId="0" borderId="0" xfId="1" applyNumberFormat="1" applyFont="1" applyFill="1" applyAlignment="1">
      <alignment horizontal="right"/>
    </xf>
    <xf numFmtId="164" fontId="9" fillId="0" borderId="0" xfId="2" applyNumberFormat="1" applyFont="1" applyFill="1" applyBorder="1" applyAlignment="1">
      <alignment horizontal="right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1" xfId="0" applyFont="1" applyBorder="1"/>
    <xf numFmtId="0" fontId="9" fillId="0" borderId="5" xfId="0" applyFont="1" applyBorder="1"/>
    <xf numFmtId="0" fontId="0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quotePrefix="1" applyFont="1" applyAlignment="1">
      <alignment horizontal="right"/>
    </xf>
    <xf numFmtId="0" fontId="9" fillId="0" borderId="0" xfId="0" applyFont="1" applyAlignment="1"/>
  </cellXfs>
  <cellStyles count="4">
    <cellStyle name="Hyperlink" xfId="3" xr:uid="{00000000-000B-0000-0000-000008000000}"/>
    <cellStyle name="Normal" xfId="0" builtinId="0"/>
    <cellStyle name="Normal 2 2" xfId="1" xr:uid="{D5F616C4-5C8C-48A1-A34A-743D2D8C7C84}"/>
    <cellStyle name="Normal 3" xfId="2" xr:uid="{9207A253-2734-46CD-9672-3A9E075B03F2}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&gt;0.05]0.0;[=0]\-;\^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1694</xdr:colOff>
      <xdr:row>42</xdr:row>
      <xdr:rowOff>110914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944615-7468-0E4F-A7F6-7EC5DFEC5B43}"/>
            </a:ext>
          </a:extLst>
        </xdr:cNvPr>
        <xdr:cNvSpPr txBox="1"/>
      </xdr:nvSpPr>
      <xdr:spPr>
        <a:xfrm>
          <a:off x="0" y="0"/>
          <a:ext cx="9082194" cy="811191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Central Asia Data-Gathering and Analysis Team (CADGAT)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Dataset for CADGAT Data Article 28: Fossil Fuels in Central Asia - Trends and Energy Transition Risks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This file brings together the underlying data for CADGAT data article 28, covering trends in fossil fuel production, consumption, exports and imports 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 Central Asian countries for the period 2010-2020. These data are published under a CC-BY open access license. Anyone is welcome to use them, as long as they include a full reference to the source.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Suggested citation: </a:t>
          </a:r>
          <a:r>
            <a:rPr lang="nb-NO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Vakulchuk, Roman; </a:t>
          </a:r>
          <a:r>
            <a:rPr lang="en-GB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Isataeva, Aidai; Kolodzinskaia,</a:t>
          </a:r>
          <a:r>
            <a:rPr lang="nb-NO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Galina;</a:t>
          </a:r>
          <a:r>
            <a:rPr lang="nb-NO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Overland, Indra and Sabyrbekov, Rahat (2022). </a:t>
          </a:r>
          <a:r>
            <a:rPr lang="en-US" sz="12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Fossil Fuels in Central Asia: Trends and Energy Transition Risks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CADGAT Data Article No 28, http://dx.doi.org/10.13140/RG.2.2.11461.37607</a:t>
          </a:r>
          <a:r>
            <a:rPr lang="en-NO" sz="1200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NO" sz="1200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u="sng">
              <a:solidFill>
                <a:srgbClr val="FF000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http://osce-academy.net/en/research/cadgat/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kumimoji="0" lang="en-GB" sz="12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This CADGAT data article can be found at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u="sng">
              <a:solidFill>
                <a:srgbClr val="0070C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http://osce-academy.net/en/research/cadgat/</a:t>
          </a:r>
          <a:r>
            <a:rPr lang="en-US" sz="12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  <a:endParaRPr kumimoji="0" lang="en-GB" sz="1200" b="0" i="0" u="none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+mn-lt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Other CADGAT data articles on related topics can be downloaded from the following addresses: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https://www.researchgate.net/publication/331716034_Wind_Power_Potential_of_the_Central_Asian_Countries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https://www.researchgate.net/publication/331715902_Solar_Power_Potential_of_the_Central_Asian_Countries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https://www.researchgate.net/publication/331716216_Hydropower_Potential_of_the_Central_Asian_Countries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https://www.researchgate.net/publication/331063937_Renewable_Energy_Policies_of_the_Central_Asian_Countries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The Norwegian Institute of International Affairs (NUPI) and the OSCE Academy established the Central Asia Data-Gathering and Analysis Team (CADGAT) in 2009. The purpose of CADGAT is to produce new cross-regional data on Central Asia that can be used free of charge by researchers, journalists, NGOs, government employees, and students, both inside and outside the region.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Other CADGAT data articles can be found at 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  <a:hlinkClick xmlns:r="http://schemas.openxmlformats.org/officeDocument/2006/relationships" r:id=""/>
            </a:rPr>
            <a:t>http://www.osce-academy.net/en/research/cadgat/</a:t>
          </a:r>
          <a:endParaRPr kumimoji="0" lang="en-GB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6AB153-C737-4EBF-B7BB-C512B2B372B3}" name="Table1" displayName="Table1" ref="A1:P19" totalsRowShown="0" headerRowDxfId="89" dataDxfId="88" dataCellStyle="Normal 2 2">
  <autoFilter ref="A1:P19" xr:uid="{A29EAE94-EC52-48A1-914E-EAA3C1178ECF}"/>
  <tableColumns count="16">
    <tableColumn id="1" xr3:uid="{1F45C260-6653-4365-B0A4-40542943DDE5}" name="Country" dataDxfId="87"/>
    <tableColumn id="2" xr3:uid="{92D7F028-FD97-4673-91C0-5734C1BA7ACB}" name="Product" dataDxfId="86"/>
    <tableColumn id="3" xr3:uid="{5636D369-4D15-4248-BFF4-A97DEBDE6754}" name="Flow" dataDxfId="85"/>
    <tableColumn id="4" xr3:uid="{BBDD0F25-0292-429C-AB25-B2879D1C3B78}" name="Unit of measurement" dataDxfId="84"/>
    <tableColumn id="5" xr3:uid="{770FA3FF-36B1-4AF4-8587-9F074F0617DF}" name="2010" dataDxfId="83" dataCellStyle="Normal 2 2"/>
    <tableColumn id="6" xr3:uid="{4A4A3EBF-7373-447A-B6E6-8FB7DCF8E30F}" name="2011" dataDxfId="82" dataCellStyle="Normal 2 2"/>
    <tableColumn id="7" xr3:uid="{9DF55427-05D3-4024-A800-037F3A292E26}" name="2012" dataDxfId="81" dataCellStyle="Normal 2 2"/>
    <tableColumn id="8" xr3:uid="{29FA27B3-584F-43E5-8B5A-B55AF6AB4F6F}" name="2013" dataDxfId="80" dataCellStyle="Normal 2 2"/>
    <tableColumn id="9" xr3:uid="{46469D73-3BDD-4183-9238-E84F5831725C}" name="2014" dataDxfId="79" dataCellStyle="Normal 2 2"/>
    <tableColumn id="10" xr3:uid="{B1F633A5-BE3D-4643-B6E0-EB7174737C0A}" name="2015" dataDxfId="78" dataCellStyle="Normal 2 2"/>
    <tableColumn id="11" xr3:uid="{9AC81CA9-DC89-4B66-81A4-3259AD132CA3}" name="2016" dataDxfId="77" dataCellStyle="Normal 2 2"/>
    <tableColumn id="12" xr3:uid="{A3CF1657-0312-4389-B667-28F7877ADA80}" name="2017" dataDxfId="76" dataCellStyle="Normal 2 2"/>
    <tableColumn id="13" xr3:uid="{92F5206C-FE36-4B45-8564-D4889F026B18}" name="2018" dataDxfId="75" dataCellStyle="Normal 2 2"/>
    <tableColumn id="14" xr3:uid="{49C255C3-77CE-4B92-A26F-449EB96471E9}" name="2019" dataDxfId="74" dataCellStyle="Normal 2 2"/>
    <tableColumn id="15" xr3:uid="{2DA0D13D-6463-4B91-834C-BD688723F2CD}" name="2020" dataDxfId="73" dataCellStyle="Normal 2 2"/>
    <tableColumn id="17" xr3:uid="{05E815A8-353E-4211-9B18-4C74A121D11A}" name="Source" dataDxfId="7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3C929C9-C3BB-D047-94EF-276DFB0AF4E0}" name="Table13" displayName="Table13" ref="A1:P6" totalsRowShown="0" headerRowDxfId="71" dataDxfId="70" dataCellStyle="Normal 2 2">
  <autoFilter ref="A1:P6" xr:uid="{A3C929C9-C3BB-D047-94EF-276DFB0AF4E0}"/>
  <tableColumns count="16">
    <tableColumn id="1" xr3:uid="{D71530E2-9AF2-6A4A-956F-C2EB24234A1D}" name="Country" dataDxfId="69"/>
    <tableColumn id="2" xr3:uid="{8B1406E1-A8B4-D644-8790-9B0B99AA2FE7}" name="Product" dataDxfId="68"/>
    <tableColumn id="3" xr3:uid="{40EBA5ED-0D09-CC43-8A79-5089C3780DE5}" name="Flow" dataDxfId="67"/>
    <tableColumn id="4" xr3:uid="{0B6A7B7B-BE69-F845-8953-8A482F83463D}" name="Unit of measurement" dataDxfId="66"/>
    <tableColumn id="5" xr3:uid="{A3650E92-BFB4-284A-A05B-A62D6F18FB22}" name="2010" dataDxfId="65" dataCellStyle="Normal 2 2"/>
    <tableColumn id="6" xr3:uid="{4B2979AC-2DFB-324E-8DF7-88AD5B83BC67}" name="2011" dataDxfId="64" dataCellStyle="Normal 2 2"/>
    <tableColumn id="7" xr3:uid="{C9CD43C4-1AA7-D84E-A7D6-C803C328EC19}" name="2012" dataDxfId="63" dataCellStyle="Normal 2 2"/>
    <tableColumn id="8" xr3:uid="{5C74FA46-E3FD-8C43-87B9-CFEF391E1F2C}" name="2013" dataDxfId="62" dataCellStyle="Normal 2 2"/>
    <tableColumn id="9" xr3:uid="{76C9CAC0-54DF-884C-82D2-15FB2E5C1E82}" name="2014" dataDxfId="61" dataCellStyle="Normal 2 2"/>
    <tableColumn id="10" xr3:uid="{F8F8127E-57F1-5B4B-AC45-997B114E2C77}" name="2015" dataDxfId="60" dataCellStyle="Normal 2 2"/>
    <tableColumn id="11" xr3:uid="{C7111969-B6A6-B34D-975F-5BEB217D08E7}" name="2016" dataDxfId="59" dataCellStyle="Normal 2 2"/>
    <tableColumn id="12" xr3:uid="{7798633A-8159-9B43-AF50-5400CF5C7BBC}" name="2017" dataDxfId="58" dataCellStyle="Normal 2 2"/>
    <tableColumn id="13" xr3:uid="{FD54877B-559F-5B48-BE13-1D6E365EF08B}" name="2018" dataDxfId="57" dataCellStyle="Normal 2 2"/>
    <tableColumn id="14" xr3:uid="{2022CBAC-B8E6-4041-AAFB-F1E6282F62E9}" name="2019" dataDxfId="56" dataCellStyle="Normal 2 2"/>
    <tableColumn id="15" xr3:uid="{273B41A8-F07A-0E40-8EF6-0FB5F27C3CED}" name="2020" dataDxfId="55" dataCellStyle="Normal 2 2"/>
    <tableColumn id="17" xr3:uid="{F0139D8A-7F91-6842-B741-93F8F01398A8}" name="Source" dataDxfId="5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DB03A08-B4BD-D344-B15A-AA5B7EC44507}" name="Table14" displayName="Table14" ref="A1:P5" totalsRowShown="0" headerRowDxfId="53" dataDxfId="52" dataCellStyle="Normal 2 2">
  <autoFilter ref="A1:P5" xr:uid="{DDB03A08-B4BD-D344-B15A-AA5B7EC44507}"/>
  <tableColumns count="16">
    <tableColumn id="1" xr3:uid="{04D7C0F4-407E-864A-B66E-1D0B74215F96}" name="Country" dataDxfId="51"/>
    <tableColumn id="2" xr3:uid="{70F3CB13-8878-EF4F-B65B-A190FBCF2792}" name="Product" dataDxfId="50"/>
    <tableColumn id="3" xr3:uid="{B81576EE-90E6-A646-874E-BDE1C4FCB3B9}" name="Flow" dataDxfId="49"/>
    <tableColumn id="4" xr3:uid="{7B3C1545-0BE4-F548-B0BB-7728F226A593}" name="Unit of measurement" dataDxfId="48"/>
    <tableColumn id="5" xr3:uid="{BB14BE1A-CEA8-1440-95FC-D8D03491FF16}" name="2010" dataDxfId="47" dataCellStyle="Normal 2 2"/>
    <tableColumn id="6" xr3:uid="{EF7DE651-F321-F94B-A3AB-0EA0CE5A75AF}" name="2011" dataDxfId="46" dataCellStyle="Normal 2 2"/>
    <tableColumn id="7" xr3:uid="{AA9605DE-4D86-A945-A18D-42665845D95F}" name="2012" dataDxfId="45" dataCellStyle="Normal 2 2"/>
    <tableColumn id="8" xr3:uid="{80D05DDD-E495-B842-8773-426B4BEF08B7}" name="2013" dataDxfId="44" dataCellStyle="Normal 2 2"/>
    <tableColumn id="9" xr3:uid="{B617925A-3C4B-FD41-8998-0FA45069DD05}" name="2014" dataDxfId="43" dataCellStyle="Normal 2 2"/>
    <tableColumn id="10" xr3:uid="{0D66DB91-6685-F848-B6DA-0A2E99775663}" name="2015" dataDxfId="42" dataCellStyle="Normal 2 2"/>
    <tableColumn id="11" xr3:uid="{13C5FBF3-B0CB-AA42-A87F-5C6C38F76ACA}" name="2016" dataDxfId="41" dataCellStyle="Normal 2 2"/>
    <tableColumn id="12" xr3:uid="{34CD6614-9141-2A46-AAAD-08E0E4A98ECB}" name="2017" dataDxfId="40" dataCellStyle="Normal 2 2"/>
    <tableColumn id="13" xr3:uid="{8E454A55-637E-9D44-BC4E-64BB7CF643D4}" name="2018" dataDxfId="39" dataCellStyle="Normal 2 2"/>
    <tableColumn id="14" xr3:uid="{A85D9AD3-1502-B543-8F4A-48D061FA688B}" name="2019" dataDxfId="38" dataCellStyle="Normal 2 2"/>
    <tableColumn id="15" xr3:uid="{823EED5E-B372-4642-84C1-52A229A36421}" name="2020" dataDxfId="37" dataCellStyle="Normal 2 2"/>
    <tableColumn id="17" xr3:uid="{82975C0D-79F6-354E-AF6B-BC2A05DBA46A}" name="Source" dataDxfId="3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8555C8B-940B-144C-BD19-E547AF885E52}" name="Table15" displayName="Table15" ref="A1:P2" insertRow="1" totalsRowShown="0" headerRowDxfId="35" dataDxfId="34" dataCellStyle="Normal 2 2">
  <autoFilter ref="A1:P2" xr:uid="{E8555C8B-940B-144C-BD19-E547AF885E52}"/>
  <tableColumns count="16">
    <tableColumn id="1" xr3:uid="{F39C0EDF-0A50-4C47-839B-7F22D39E1022}" name="Country" dataDxfId="33"/>
    <tableColumn id="2" xr3:uid="{C95209DF-8244-3F4D-AC83-40C34B2A6681}" name="Product" dataDxfId="32"/>
    <tableColumn id="3" xr3:uid="{66C6F096-18DD-A046-BA1E-EB12F6890D4B}" name="Flow" dataDxfId="31"/>
    <tableColumn id="4" xr3:uid="{C5E799FA-7A3F-4340-9E75-8DA8D2B22720}" name="Unit of measurement" dataDxfId="30"/>
    <tableColumn id="5" xr3:uid="{F5D3F847-56CC-8E47-8E15-0B48BE5DA6B9}" name="2010" dataDxfId="29" dataCellStyle="Normal 2 2"/>
    <tableColumn id="6" xr3:uid="{6A3AEE06-271B-6245-97EE-E689E0F3E1CE}" name="2011" dataDxfId="28" dataCellStyle="Normal 2 2"/>
    <tableColumn id="7" xr3:uid="{0ABB39DB-9802-194C-B664-6AC8EB385698}" name="2012" dataDxfId="27" dataCellStyle="Normal 2 2"/>
    <tableColumn id="8" xr3:uid="{142D1277-24DD-CB43-B5D4-760FCB2FE797}" name="2013" dataDxfId="26" dataCellStyle="Normal 2 2"/>
    <tableColumn id="9" xr3:uid="{50EF3CF1-26A7-9F4E-BD6D-3CD11B306A3A}" name="2014" dataDxfId="25" dataCellStyle="Normal 2 2"/>
    <tableColumn id="10" xr3:uid="{B0E88184-F707-BF4E-A8F2-018EABFC93BD}" name="2015" dataDxfId="24" dataCellStyle="Normal 2 2"/>
    <tableColumn id="11" xr3:uid="{3BFD5A76-C43B-7845-9FF1-2C06A614CE3E}" name="2016" dataDxfId="23" dataCellStyle="Normal 2 2"/>
    <tableColumn id="12" xr3:uid="{3698A94B-DB7F-3A46-8481-8E3E2350F4F3}" name="2017" dataDxfId="22" dataCellStyle="Normal 2 2"/>
    <tableColumn id="13" xr3:uid="{86244742-7F08-1849-AB57-E6EFEC6265E2}" name="2018" dataDxfId="21" dataCellStyle="Normal 2 2"/>
    <tableColumn id="14" xr3:uid="{2408AB80-136B-D140-BE4E-3095C5188113}" name="2019" dataDxfId="20" dataCellStyle="Normal 2 2"/>
    <tableColumn id="15" xr3:uid="{BD5AEC41-6E1E-C842-B2D5-1A325CF7014A}" name="2020" dataDxfId="19" dataCellStyle="Normal 2 2"/>
    <tableColumn id="17" xr3:uid="{D8A05993-542C-D347-8094-2F5F10EFC77F}" name="Source" dataDxfId="1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353AC64-7544-DC48-A9BE-22F675C87B9F}" name="Table156" displayName="Table156" ref="A1:P6" totalsRowShown="0" headerRowDxfId="17" dataDxfId="16" dataCellStyle="Normal 2 2">
  <autoFilter ref="A1:P6" xr:uid="{1353AC64-7544-DC48-A9BE-22F675C87B9F}"/>
  <tableColumns count="16">
    <tableColumn id="1" xr3:uid="{B4F905E4-0968-484E-A8AD-6C6300824D98}" name="Country" dataDxfId="15"/>
    <tableColumn id="2" xr3:uid="{FBE85EBE-16C6-B948-8293-932533228F27}" name="Product" dataDxfId="14"/>
    <tableColumn id="3" xr3:uid="{1BC7D115-DF9A-014E-B73C-D730B7F9C7AB}" name="Flow" dataDxfId="13"/>
    <tableColumn id="4" xr3:uid="{5C2AAFB2-3208-A44C-9988-B8BFE6BFF276}" name="Unit of measurement" dataDxfId="12"/>
    <tableColumn id="5" xr3:uid="{0BFDA041-9EB9-744A-A95E-718F0BD98F12}" name="2010" dataDxfId="11" dataCellStyle="Normal 2 2"/>
    <tableColumn id="6" xr3:uid="{E8A5879E-ABCD-3D41-AFC1-B6D28AA7B0D0}" name="2011" dataDxfId="10" dataCellStyle="Normal 2 2"/>
    <tableColumn id="7" xr3:uid="{40E7DBEB-35E7-DF4F-BFF6-5F3BE5E52463}" name="2012" dataDxfId="9" dataCellStyle="Normal 2 2"/>
    <tableColumn id="8" xr3:uid="{19A765AC-07BF-4F4A-8186-6F5CF8201F56}" name="2013" dataDxfId="8" dataCellStyle="Normal 2 2"/>
    <tableColumn id="9" xr3:uid="{4F85A163-BC3E-6E4E-B647-D1A4A84AD2A6}" name="2014" dataDxfId="7" dataCellStyle="Normal 2 2"/>
    <tableColumn id="10" xr3:uid="{A9335153-A2DE-8C48-9790-97F0F7A7FD0E}" name="2015" dataDxfId="6" dataCellStyle="Normal 2 2"/>
    <tableColumn id="11" xr3:uid="{7F1853B6-498F-DD40-BB49-C64DAC5BEE41}" name="2016" dataDxfId="5" dataCellStyle="Normal 2 2"/>
    <tableColumn id="12" xr3:uid="{30449BC9-134B-6842-9525-9B1A1E4AFF6C}" name="2017" dataDxfId="4" dataCellStyle="Normal 2 2"/>
    <tableColumn id="13" xr3:uid="{413175DF-E21E-8F4A-917D-03F1B3506A43}" name="2018" dataDxfId="3" dataCellStyle="Normal 2 2"/>
    <tableColumn id="14" xr3:uid="{B05D5D48-79AF-8947-9EF9-247C4F342710}" name="2019" dataDxfId="2" dataCellStyle="Normal 2 2"/>
    <tableColumn id="15" xr3:uid="{23706740-0DA8-0148-8429-672161B67D44}" name="2020" dataDxfId="1" dataCellStyle="Normal 2 2"/>
    <tableColumn id="17" xr3:uid="{56586EA4-C879-3F42-A2CF-32A5E9DE3424}" name="Sourc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resourcetrade.earth/?year=2019&amp;importer=398&amp;category=32&amp;units=weight&amp;autozoom=1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resourcetrade.earth/?year=2019&amp;exporter=398&amp;category=32&amp;units=weight&amp;autozoom=1" TargetMode="External"/><Relationship Id="rId1" Type="http://schemas.openxmlformats.org/officeDocument/2006/relationships/hyperlink" Target="https://resourcetrade.earth/?year=2019&amp;importer=398&amp;category=30&amp;units=weight&amp;autozoom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resourcetrade.earth/?year=2019&amp;importer=398&amp;category=31&amp;units=weight&amp;autozoom=1" TargetMode="External"/><Relationship Id="rId4" Type="http://schemas.openxmlformats.org/officeDocument/2006/relationships/hyperlink" Target="https://resourcetrade.earth/?year=2019&amp;exporter=398&amp;category=31&amp;units=weight&amp;autozoom=1;%20source%20of%202020:%20https://is.gd/NhU9Vq%20;%20source%20of%202021%20January-June:%20https://is.gd/K17qo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orldometers.info/oil/kyrgyzstan-oil/" TargetMode="External"/><Relationship Id="rId13" Type="http://schemas.openxmlformats.org/officeDocument/2006/relationships/table" Target="../tables/table2.xml"/><Relationship Id="rId3" Type="http://schemas.openxmlformats.org/officeDocument/2006/relationships/hyperlink" Target="https://resourcetrade.earth/?year=2019&amp;importer=417&amp;category=32&amp;units=weight&amp;autozoom=1" TargetMode="External"/><Relationship Id="rId7" Type="http://schemas.openxmlformats.org/officeDocument/2006/relationships/hyperlink" Target="https://www.worldometers.info/gas/kyrgyzstan-natural-gas/" TargetMode="External"/><Relationship Id="rId12" Type="http://schemas.openxmlformats.org/officeDocument/2006/relationships/hyperlink" Target="https://www.worldometers.info/coal/kyrgyzstan-coal/" TargetMode="External"/><Relationship Id="rId2" Type="http://schemas.openxmlformats.org/officeDocument/2006/relationships/hyperlink" Target="https://resourcetrade.earth/?year=2019&amp;exporter=417&amp;category=31&amp;units=weight&amp;autozoom=1" TargetMode="External"/><Relationship Id="rId1" Type="http://schemas.openxmlformats.org/officeDocument/2006/relationships/hyperlink" Target="https://resourcetrade.earth/?year=2019&amp;importer=417&amp;category=31&amp;units=weight&amp;autozoom=1" TargetMode="External"/><Relationship Id="rId6" Type="http://schemas.openxmlformats.org/officeDocument/2006/relationships/hyperlink" Target="http://www.stat.kg/ru/opendata/category/87/" TargetMode="External"/><Relationship Id="rId11" Type="http://schemas.openxmlformats.org/officeDocument/2006/relationships/hyperlink" Target="http://www.stat.kg/ru/opendata/category/85/" TargetMode="External"/><Relationship Id="rId5" Type="http://schemas.openxmlformats.org/officeDocument/2006/relationships/hyperlink" Target="http://www.stat.kg/ru/opendata/category/86/" TargetMode="External"/><Relationship Id="rId10" Type="http://schemas.openxmlformats.org/officeDocument/2006/relationships/hyperlink" Target="https://resourcetrade.earth/?year=2019&amp;exporter=417&amp;category=30&amp;units=weight&amp;autozoom=1" TargetMode="External"/><Relationship Id="rId4" Type="http://schemas.openxmlformats.org/officeDocument/2006/relationships/hyperlink" Target="https://resourcetrade.earth/?year=2019&amp;exporter=417&amp;category=32&amp;units=weight&amp;autozoom=1" TargetMode="External"/><Relationship Id="rId9" Type="http://schemas.openxmlformats.org/officeDocument/2006/relationships/hyperlink" Target="https://resourcetrade.earth/?year=2019&amp;importer=417&amp;category=30&amp;units=weight&amp;autozoom=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orldometers.info/oil/tajikistan-oil/" TargetMode="External"/><Relationship Id="rId7" Type="http://schemas.openxmlformats.org/officeDocument/2006/relationships/table" Target="../tables/table3.xml"/><Relationship Id="rId2" Type="http://schemas.openxmlformats.org/officeDocument/2006/relationships/hyperlink" Target="https://resourcetrade.earth/?year=2019&amp;importer=762&amp;category=32&amp;units=weight&amp;autozoom=1" TargetMode="External"/><Relationship Id="rId1" Type="http://schemas.openxmlformats.org/officeDocument/2006/relationships/hyperlink" Target="https://resourcetrade.earth/?year=2019&amp;importer=762&amp;category=31&amp;units=weight&amp;autozoom=1" TargetMode="External"/><Relationship Id="rId6" Type="http://schemas.openxmlformats.org/officeDocument/2006/relationships/hyperlink" Target="https://resourcetrade.earth/?year=2019&amp;importer=762&amp;category=30&amp;units=weight&amp;autozoom=1" TargetMode="External"/><Relationship Id="rId5" Type="http://schemas.openxmlformats.org/officeDocument/2006/relationships/hyperlink" Target="https://www.worldometers.info/gas/tajikistan-natural-gas/" TargetMode="External"/><Relationship Id="rId4" Type="http://schemas.openxmlformats.org/officeDocument/2006/relationships/hyperlink" Target="https://www.tilasto.com/en/topic/energy-and-environment/crude-oil/production/crude-oil-production/tajikista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resourcetrade.earth/?year=2019&amp;importer=860&amp;category=31&amp;units=weight&amp;autozoom=1" TargetMode="External"/><Relationship Id="rId7" Type="http://schemas.openxmlformats.org/officeDocument/2006/relationships/table" Target="../tables/table5.xml"/><Relationship Id="rId2" Type="http://schemas.openxmlformats.org/officeDocument/2006/relationships/hyperlink" Target="https://resourcetrade.earth/?year=2019&amp;importer=860&amp;category=32&amp;units=weight&amp;autozoom=1" TargetMode="External"/><Relationship Id="rId1" Type="http://schemas.openxmlformats.org/officeDocument/2006/relationships/hyperlink" Target="https://resourcetrade.earth/?year=2019&amp;exporter=860&amp;category=32&amp;units=weight&amp;autozoom=1" TargetMode="External"/><Relationship Id="rId6" Type="http://schemas.openxmlformats.org/officeDocument/2006/relationships/hyperlink" Target="https://resourcetrade.earth/?year=2019&amp;exporter=860&amp;category=30&amp;units=weight&amp;autozoom=1,%20%20source%20of%202020:%20https://tafsilar.info/jekonomika/import-uglja-v-uzbekistan-prevyshaet-jeksport/" TargetMode="External"/><Relationship Id="rId5" Type="http://schemas.openxmlformats.org/officeDocument/2006/relationships/hyperlink" Target="https://resourcetrade.earth/?year=2019&amp;importer=860&amp;category=30&amp;units=weight&amp;autozoom=1,%20source%20of%202020:%20https://tafsilar.info/jekonomika/import-uglja-v-uzbekistan-prevyshaet-jeksport/" TargetMode="External"/><Relationship Id="rId4" Type="http://schemas.openxmlformats.org/officeDocument/2006/relationships/hyperlink" Target="https://resourcetrade.earth/?year=2019&amp;exporter=860&amp;category=31&amp;units=weight&amp;autozoom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CF728-2643-074A-84BA-93DF4E66B964}">
  <dimension ref="A1"/>
  <sheetViews>
    <sheetView tabSelected="1" zoomScale="139" workbookViewId="0">
      <selection activeCell="M12" sqref="M12"/>
    </sheetView>
  </sheetViews>
  <sheetFormatPr baseColWidth="10"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33789-3444-4C0C-B0B6-208B4E419FA4}">
  <dimension ref="A1:Q20"/>
  <sheetViews>
    <sheetView zoomScaleNormal="78" workbookViewId="0">
      <pane ySplit="1" topLeftCell="A2" activePane="bottomLeft" state="frozen"/>
      <selection pane="bottomLeft" activeCell="D30" sqref="D30"/>
    </sheetView>
  </sheetViews>
  <sheetFormatPr baseColWidth="10" defaultColWidth="8.83203125" defaultRowHeight="15" x14ac:dyDescent="0.2"/>
  <cols>
    <col min="1" max="1" width="16.5" customWidth="1"/>
    <col min="2" max="2" width="15.5" customWidth="1"/>
    <col min="3" max="3" width="15.6640625" customWidth="1"/>
    <col min="4" max="4" width="19.1640625" customWidth="1"/>
    <col min="5" max="5" width="9.33203125" bestFit="1" customWidth="1"/>
    <col min="9" max="9" width="10.5" bestFit="1" customWidth="1"/>
    <col min="10" max="10" width="9.83203125" customWidth="1"/>
    <col min="15" max="15" width="12.33203125" customWidth="1"/>
    <col min="16" max="16" width="20.5" customWidth="1"/>
    <col min="17" max="17" width="21.5" customWidth="1"/>
  </cols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s="8"/>
    </row>
    <row r="2" spans="1:17" x14ac:dyDescent="0.2">
      <c r="A2" s="24" t="s">
        <v>16</v>
      </c>
      <c r="B2" s="11" t="s">
        <v>28</v>
      </c>
      <c r="C2" s="11" t="s">
        <v>18</v>
      </c>
      <c r="D2" s="11" t="s">
        <v>51</v>
      </c>
      <c r="E2" s="12">
        <v>110.92956399999998</v>
      </c>
      <c r="F2" s="12">
        <v>116.44950000000001</v>
      </c>
      <c r="G2" s="12">
        <v>120.5273</v>
      </c>
      <c r="H2" s="12">
        <v>119.57370000000002</v>
      </c>
      <c r="I2" s="12">
        <v>113.98510000000002</v>
      </c>
      <c r="J2" s="12">
        <v>107.31819779575629</v>
      </c>
      <c r="K2" s="12">
        <v>103.07400000000001</v>
      </c>
      <c r="L2" s="12">
        <v>112.29359999999998</v>
      </c>
      <c r="M2" s="12">
        <v>118.48329999999999</v>
      </c>
      <c r="N2" s="12">
        <v>115.00120000000001</v>
      </c>
      <c r="O2" s="4">
        <v>113.17480000000002</v>
      </c>
      <c r="P2" t="s">
        <v>22</v>
      </c>
    </row>
    <row r="3" spans="1:17" x14ac:dyDescent="0.2">
      <c r="A3" s="24" t="s">
        <v>16</v>
      </c>
      <c r="B3" s="11" t="s">
        <v>28</v>
      </c>
      <c r="C3" s="11" t="s">
        <v>21</v>
      </c>
      <c r="D3" s="11" t="s">
        <v>30</v>
      </c>
      <c r="E3" s="12">
        <v>1.4</v>
      </c>
      <c r="F3" s="13">
        <v>1.52</v>
      </c>
      <c r="G3" s="15">
        <v>1.58</v>
      </c>
      <c r="H3" s="13">
        <v>1.57</v>
      </c>
      <c r="I3" s="15">
        <v>1.55</v>
      </c>
      <c r="J3" s="13" t="s">
        <v>31</v>
      </c>
      <c r="K3" s="15">
        <v>1.42</v>
      </c>
      <c r="L3" s="13">
        <v>1.52</v>
      </c>
      <c r="M3" s="12">
        <v>1.7</v>
      </c>
      <c r="N3" s="15">
        <v>1.66</v>
      </c>
      <c r="O3" s="6">
        <v>1.64</v>
      </c>
      <c r="P3" t="s">
        <v>22</v>
      </c>
    </row>
    <row r="4" spans="1:17" x14ac:dyDescent="0.2">
      <c r="A4" s="24" t="s">
        <v>16</v>
      </c>
      <c r="B4" s="11" t="s">
        <v>28</v>
      </c>
      <c r="C4" s="11" t="s">
        <v>23</v>
      </c>
      <c r="D4" s="11" t="s">
        <v>127</v>
      </c>
      <c r="E4" s="12">
        <v>562</v>
      </c>
      <c r="F4" s="12">
        <v>946</v>
      </c>
      <c r="G4" s="12">
        <v>968</v>
      </c>
      <c r="H4" s="12">
        <v>930</v>
      </c>
      <c r="I4" s="12">
        <v>1000</v>
      </c>
      <c r="J4" s="12">
        <v>957</v>
      </c>
      <c r="K4" s="12">
        <v>891</v>
      </c>
      <c r="L4" s="13" t="s">
        <v>32</v>
      </c>
      <c r="M4" s="12">
        <v>1000</v>
      </c>
      <c r="N4" s="12">
        <v>1100</v>
      </c>
      <c r="O4" s="4"/>
      <c r="P4" s="5" t="s">
        <v>33</v>
      </c>
    </row>
    <row r="5" spans="1:17" s="3" customFormat="1" x14ac:dyDescent="0.2">
      <c r="A5" s="24" t="s">
        <v>16</v>
      </c>
      <c r="B5" s="11" t="s">
        <v>28</v>
      </c>
      <c r="C5" s="11" t="s">
        <v>25</v>
      </c>
      <c r="D5" s="11" t="s">
        <v>51</v>
      </c>
      <c r="E5" s="11">
        <v>19.2</v>
      </c>
      <c r="F5" s="11">
        <v>34</v>
      </c>
      <c r="G5" s="11">
        <v>32.6</v>
      </c>
      <c r="H5" s="11">
        <v>32.6</v>
      </c>
      <c r="I5" s="11">
        <v>31.7</v>
      </c>
      <c r="J5" s="11">
        <v>31.5</v>
      </c>
      <c r="K5" s="11">
        <v>27.2</v>
      </c>
      <c r="L5" s="11">
        <v>30.2</v>
      </c>
      <c r="M5" s="11">
        <v>27.5</v>
      </c>
      <c r="N5" s="11">
        <v>27.9</v>
      </c>
      <c r="O5" s="23" t="s">
        <v>34</v>
      </c>
      <c r="P5" s="23" t="s">
        <v>35</v>
      </c>
    </row>
    <row r="6" spans="1:17" x14ac:dyDescent="0.2">
      <c r="A6" s="29" t="s">
        <v>129</v>
      </c>
      <c r="B6" s="11"/>
      <c r="C6" s="11"/>
      <c r="D6" s="11"/>
      <c r="E6" s="14"/>
      <c r="F6" s="14"/>
      <c r="G6" s="14"/>
      <c r="H6" s="14"/>
      <c r="I6" s="14"/>
      <c r="J6" s="14"/>
      <c r="K6" s="14"/>
      <c r="L6" s="14"/>
      <c r="M6" s="14"/>
      <c r="N6" s="14"/>
      <c r="O6" s="1"/>
    </row>
    <row r="7" spans="1:17" x14ac:dyDescent="0.2">
      <c r="A7" s="11" t="s">
        <v>130</v>
      </c>
      <c r="B7" s="11"/>
      <c r="C7" s="11"/>
      <c r="D7" s="11"/>
      <c r="E7" s="14"/>
      <c r="F7" s="14"/>
      <c r="G7" s="14"/>
      <c r="H7" s="14"/>
      <c r="I7" s="14"/>
      <c r="J7" s="14"/>
      <c r="K7" s="14"/>
      <c r="L7" s="14"/>
      <c r="M7" s="14"/>
      <c r="N7" s="14"/>
      <c r="O7" s="1"/>
    </row>
    <row r="8" spans="1:17" x14ac:dyDescent="0.2">
      <c r="A8" s="11" t="s">
        <v>36</v>
      </c>
      <c r="B8" s="11"/>
      <c r="C8" s="11"/>
      <c r="D8" s="11"/>
      <c r="E8" s="14"/>
      <c r="F8" s="14"/>
      <c r="G8" s="14"/>
      <c r="H8" s="14"/>
      <c r="I8" s="14"/>
      <c r="J8" s="14"/>
      <c r="K8" s="14"/>
      <c r="L8" s="14"/>
      <c r="M8" s="14"/>
      <c r="N8" s="14"/>
      <c r="O8" s="1"/>
    </row>
    <row r="9" spans="1:17" x14ac:dyDescent="0.2">
      <c r="A9" s="23"/>
      <c r="B9" s="23"/>
      <c r="C9" s="23"/>
      <c r="D9" s="2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3"/>
    </row>
    <row r="10" spans="1:17" x14ac:dyDescent="0.2">
      <c r="A10" s="8" t="s">
        <v>16</v>
      </c>
      <c r="B10" t="s">
        <v>17</v>
      </c>
      <c r="C10" t="s">
        <v>18</v>
      </c>
      <c r="D10" t="s">
        <v>19</v>
      </c>
      <c r="E10" s="4">
        <v>27.768784319797913</v>
      </c>
      <c r="F10" s="4">
        <v>29.325935996003771</v>
      </c>
      <c r="G10" s="4">
        <v>29.67829119980188</v>
      </c>
      <c r="H10" s="4">
        <v>31.127712866191928</v>
      </c>
      <c r="I10" s="4">
        <v>31.710754373687699</v>
      </c>
      <c r="J10" s="4">
        <v>31.893013745135608</v>
      </c>
      <c r="K10" s="4">
        <v>32.095624801742019</v>
      </c>
      <c r="L10" s="4">
        <v>34.45765208055802</v>
      </c>
      <c r="M10" s="4">
        <v>34.128646694386049</v>
      </c>
      <c r="N10" s="4">
        <v>34.041996658345745</v>
      </c>
      <c r="O10" s="4">
        <v>31.691851073717828</v>
      </c>
      <c r="P10" t="s">
        <v>20</v>
      </c>
    </row>
    <row r="11" spans="1:17" x14ac:dyDescent="0.2">
      <c r="A11" s="24" t="s">
        <v>16</v>
      </c>
      <c r="B11" s="11" t="s">
        <v>17</v>
      </c>
      <c r="C11" s="11" t="s">
        <v>21</v>
      </c>
      <c r="D11" s="11" t="s">
        <v>19</v>
      </c>
      <c r="E11" s="12">
        <v>9.5482995240706074</v>
      </c>
      <c r="F11" s="12">
        <v>10.624291295066255</v>
      </c>
      <c r="G11" s="12">
        <v>11.411879495928188</v>
      </c>
      <c r="H11" s="12">
        <v>11.951756852021669</v>
      </c>
      <c r="I11" s="12">
        <v>13.422404942470555</v>
      </c>
      <c r="J11" s="12">
        <v>13.602681442486016</v>
      </c>
      <c r="K11" s="12">
        <v>14.152488229665611</v>
      </c>
      <c r="L11" s="12">
        <v>15.084921045417943</v>
      </c>
      <c r="M11" s="12">
        <v>17.371070686370018</v>
      </c>
      <c r="N11" s="12">
        <v>17.407056188899112</v>
      </c>
      <c r="O11" s="4">
        <v>16.616536970497894</v>
      </c>
      <c r="P11" t="s">
        <v>22</v>
      </c>
    </row>
    <row r="12" spans="1:17" x14ac:dyDescent="0.2">
      <c r="A12" s="24" t="s">
        <v>16</v>
      </c>
      <c r="B12" s="11" t="s">
        <v>17</v>
      </c>
      <c r="C12" s="11" t="s">
        <v>23</v>
      </c>
      <c r="D12" s="11" t="s">
        <v>51</v>
      </c>
      <c r="E12" s="12">
        <v>2.7</v>
      </c>
      <c r="F12" s="12">
        <v>2.8</v>
      </c>
      <c r="G12" s="12">
        <v>3.7</v>
      </c>
      <c r="H12" s="12">
        <v>3.9</v>
      </c>
      <c r="I12" s="12">
        <v>3.5</v>
      </c>
      <c r="J12" s="12">
        <v>4.2</v>
      </c>
      <c r="K12" s="12">
        <v>4.0999999999999996</v>
      </c>
      <c r="L12" s="12">
        <v>4.8</v>
      </c>
      <c r="M12" s="12">
        <v>15.1</v>
      </c>
      <c r="N12" s="12">
        <v>4.7</v>
      </c>
      <c r="O12" s="4"/>
      <c r="P12" s="5" t="s">
        <v>24</v>
      </c>
    </row>
    <row r="13" spans="1:17" x14ac:dyDescent="0.2">
      <c r="A13" s="24" t="s">
        <v>16</v>
      </c>
      <c r="B13" s="11" t="s">
        <v>17</v>
      </c>
      <c r="C13" s="11" t="s">
        <v>25</v>
      </c>
      <c r="D13" s="11" t="s">
        <v>51</v>
      </c>
      <c r="E13" s="12">
        <v>12.5</v>
      </c>
      <c r="F13" s="12">
        <v>11.3</v>
      </c>
      <c r="G13" s="12">
        <v>12.3</v>
      </c>
      <c r="H13" s="12">
        <v>19.600000000000001</v>
      </c>
      <c r="I13" s="12">
        <v>19.399999999999999</v>
      </c>
      <c r="J13" s="12">
        <v>18.5</v>
      </c>
      <c r="K13" s="12">
        <v>21.5</v>
      </c>
      <c r="L13" s="13" t="s">
        <v>26</v>
      </c>
      <c r="M13" s="12">
        <v>17.100000000000001</v>
      </c>
      <c r="N13" s="12">
        <v>19</v>
      </c>
      <c r="O13" s="7">
        <f>(19.8*1000000000)*0.984</f>
        <v>19483200000</v>
      </c>
      <c r="P13" s="5" t="s">
        <v>27</v>
      </c>
    </row>
    <row r="14" spans="1:17" x14ac:dyDescent="0.2">
      <c r="A14" s="11" t="s">
        <v>128</v>
      </c>
      <c r="B14" s="11"/>
      <c r="C14" s="11"/>
      <c r="D14" s="11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"/>
    </row>
    <row r="15" spans="1:17" x14ac:dyDescent="0.2">
      <c r="A15" s="23"/>
      <c r="B15" s="23"/>
      <c r="C15" s="23"/>
      <c r="D15" s="2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3"/>
    </row>
    <row r="16" spans="1:17" x14ac:dyDescent="0.2">
      <c r="A16" s="24" t="s">
        <v>16</v>
      </c>
      <c r="B16" s="11" t="s">
        <v>37</v>
      </c>
      <c r="C16" s="11" t="s">
        <v>18</v>
      </c>
      <c r="D16" s="11" t="s">
        <v>51</v>
      </c>
      <c r="E16" s="12">
        <v>79.7</v>
      </c>
      <c r="F16" s="12">
        <v>80.099999999999994</v>
      </c>
      <c r="G16" s="12">
        <v>79.3</v>
      </c>
      <c r="H16" s="12">
        <v>82.3</v>
      </c>
      <c r="I16" s="12">
        <v>81.099999999999994</v>
      </c>
      <c r="J16" s="12">
        <v>80.2</v>
      </c>
      <c r="K16" s="12">
        <v>78.599999999999994</v>
      </c>
      <c r="L16" s="12">
        <v>87</v>
      </c>
      <c r="M16" s="12">
        <v>90.5</v>
      </c>
      <c r="N16" s="12">
        <v>91</v>
      </c>
      <c r="O16" s="4">
        <v>86.1</v>
      </c>
      <c r="P16" t="s">
        <v>38</v>
      </c>
    </row>
    <row r="17" spans="1:16" x14ac:dyDescent="0.2">
      <c r="A17" s="24" t="s">
        <v>16</v>
      </c>
      <c r="B17" s="11" t="s">
        <v>37</v>
      </c>
      <c r="C17" s="11" t="s">
        <v>21</v>
      </c>
      <c r="D17" s="11" t="s">
        <v>51</v>
      </c>
      <c r="E17" s="12">
        <v>9.6</v>
      </c>
      <c r="F17" s="12">
        <v>12.8</v>
      </c>
      <c r="G17" s="12">
        <v>13.6</v>
      </c>
      <c r="H17" s="12">
        <v>13.8</v>
      </c>
      <c r="I17" s="12">
        <v>14.1</v>
      </c>
      <c r="J17" s="12">
        <v>16.8</v>
      </c>
      <c r="K17" s="12">
        <v>15.8</v>
      </c>
      <c r="L17" s="12">
        <v>17.7</v>
      </c>
      <c r="M17" s="12">
        <v>18.7</v>
      </c>
      <c r="N17" s="12">
        <v>17.5</v>
      </c>
      <c r="O17" s="4">
        <v>17.3</v>
      </c>
      <c r="P17" t="s">
        <v>22</v>
      </c>
    </row>
    <row r="18" spans="1:16" x14ac:dyDescent="0.2">
      <c r="A18" s="24" t="s">
        <v>16</v>
      </c>
      <c r="B18" s="11" t="s">
        <v>37</v>
      </c>
      <c r="C18" s="11" t="s">
        <v>23</v>
      </c>
      <c r="D18" s="11" t="s">
        <v>51</v>
      </c>
      <c r="E18" s="12">
        <v>5.6</v>
      </c>
      <c r="F18" s="12">
        <v>8.1</v>
      </c>
      <c r="G18" s="12">
        <v>8.1999999999999993</v>
      </c>
      <c r="H18" s="12">
        <v>10.199999999999999</v>
      </c>
      <c r="I18" s="12">
        <v>2.8</v>
      </c>
      <c r="J18" s="12">
        <v>2.2000000000000002</v>
      </c>
      <c r="K18" s="12">
        <v>2.7</v>
      </c>
      <c r="L18" s="12">
        <v>3</v>
      </c>
      <c r="M18" s="12">
        <v>1.7</v>
      </c>
      <c r="N18" s="12" t="s">
        <v>39</v>
      </c>
      <c r="O18" s="4"/>
      <c r="P18" s="5" t="s">
        <v>40</v>
      </c>
    </row>
    <row r="19" spans="1:16" x14ac:dyDescent="0.2">
      <c r="A19" s="24" t="s">
        <v>16</v>
      </c>
      <c r="B19" s="11" t="s">
        <v>37</v>
      </c>
      <c r="C19" s="11" t="s">
        <v>25</v>
      </c>
      <c r="D19" s="11" t="s">
        <v>51</v>
      </c>
      <c r="E19" s="12">
        <v>67.3</v>
      </c>
      <c r="F19" s="12">
        <v>67.7</v>
      </c>
      <c r="G19" s="12">
        <v>67.099999999999994</v>
      </c>
      <c r="H19" s="12">
        <v>69.400000000000006</v>
      </c>
      <c r="I19" s="12">
        <v>64.599999999999994</v>
      </c>
      <c r="J19" s="12">
        <v>60.7</v>
      </c>
      <c r="K19" s="12">
        <v>56.9</v>
      </c>
      <c r="L19" s="12">
        <v>68</v>
      </c>
      <c r="M19" s="12">
        <v>67.8</v>
      </c>
      <c r="N19" s="12">
        <v>72.599999999999994</v>
      </c>
      <c r="O19" s="4"/>
      <c r="P19" s="5" t="s">
        <v>41</v>
      </c>
    </row>
    <row r="20" spans="1:16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phoneticPr fontId="7" type="noConversion"/>
  <hyperlinks>
    <hyperlink ref="P4" r:id="rId1" xr:uid="{91D9E9CC-B0A5-4171-8892-4AD6E5621CB9}"/>
    <hyperlink ref="P19" r:id="rId2" xr:uid="{262EA861-34F7-4063-B52E-5EEA0E8A17C3}"/>
    <hyperlink ref="P18" r:id="rId3" xr:uid="{9FD17D67-17E4-4C95-A102-27E55BC9CE5C}"/>
    <hyperlink ref="P13" r:id="rId4" xr:uid="{7A58477B-C7BF-674F-AA26-1AB088DCF6ED}"/>
    <hyperlink ref="P12" r:id="rId5" xr:uid="{F7DA87F9-26C3-3B48-99A0-AB675503FE63}"/>
  </hyperlinks>
  <pageMargins left="0.7" right="0.7" top="0.75" bottom="0.75" header="0.3" footer="0.3"/>
  <pageSetup orientation="portrait" r:id="rId6"/>
  <tableParts count="1"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01BC4-2BEA-8C45-AAE7-EDB6DD53646E}">
  <dimension ref="A1:Q17"/>
  <sheetViews>
    <sheetView workbookViewId="0">
      <selection activeCell="D19" sqref="D19"/>
    </sheetView>
  </sheetViews>
  <sheetFormatPr baseColWidth="10" defaultRowHeight="15" x14ac:dyDescent="0.2"/>
  <cols>
    <col min="3" max="3" width="12" customWidth="1"/>
    <col min="4" max="4" width="20.1640625" customWidth="1"/>
    <col min="15" max="15" width="13" customWidth="1"/>
  </cols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s="8"/>
    </row>
    <row r="2" spans="1:17" x14ac:dyDescent="0.2">
      <c r="A2" s="24" t="s">
        <v>58</v>
      </c>
      <c r="B2" s="11" t="s">
        <v>72</v>
      </c>
      <c r="C2" s="21" t="s">
        <v>18</v>
      </c>
      <c r="D2" s="11" t="s">
        <v>127</v>
      </c>
      <c r="E2" s="25">
        <v>575</v>
      </c>
      <c r="F2" s="25">
        <v>830.7</v>
      </c>
      <c r="G2" s="25">
        <v>1163.9000000000001</v>
      </c>
      <c r="H2" s="25">
        <v>1406.8</v>
      </c>
      <c r="I2" s="25">
        <v>1812</v>
      </c>
      <c r="J2" s="25">
        <v>1928.7</v>
      </c>
      <c r="K2" s="25">
        <v>1851.3</v>
      </c>
      <c r="L2" s="25">
        <v>1870.4</v>
      </c>
      <c r="M2" s="25">
        <v>2395.1999999999998</v>
      </c>
      <c r="N2" s="25">
        <v>2606</v>
      </c>
      <c r="O2" s="26">
        <v>2488.1999999999998</v>
      </c>
      <c r="P2" s="5" t="s">
        <v>73</v>
      </c>
    </row>
    <row r="3" spans="1:17" x14ac:dyDescent="0.2">
      <c r="A3" s="24" t="s">
        <v>58</v>
      </c>
      <c r="B3" s="11" t="s">
        <v>72</v>
      </c>
      <c r="C3" s="21" t="s">
        <v>21</v>
      </c>
      <c r="D3" s="11" t="s">
        <v>74</v>
      </c>
      <c r="E3" s="25">
        <v>1860699</v>
      </c>
      <c r="F3" s="25">
        <v>2016125</v>
      </c>
      <c r="G3" s="25">
        <v>2831834</v>
      </c>
      <c r="H3" s="25">
        <v>2228871</v>
      </c>
      <c r="I3" s="25">
        <v>2813095</v>
      </c>
      <c r="J3" s="25" t="s">
        <v>75</v>
      </c>
      <c r="K3" s="25">
        <v>2447128</v>
      </c>
      <c r="L3" s="25"/>
      <c r="M3" s="25"/>
      <c r="N3" s="25"/>
      <c r="O3" s="26"/>
      <c r="P3" s="5" t="s">
        <v>76</v>
      </c>
    </row>
    <row r="4" spans="1:17" x14ac:dyDescent="0.2">
      <c r="A4" s="24" t="s">
        <v>58</v>
      </c>
      <c r="B4" s="11" t="s">
        <v>72</v>
      </c>
      <c r="C4" s="21" t="s">
        <v>23</v>
      </c>
      <c r="D4" s="11" t="s">
        <v>51</v>
      </c>
      <c r="E4" s="25">
        <v>1.1000000000000001</v>
      </c>
      <c r="F4" s="25">
        <v>1.5</v>
      </c>
      <c r="G4" s="25">
        <v>1.8</v>
      </c>
      <c r="H4" s="25">
        <v>1.2</v>
      </c>
      <c r="I4" s="25">
        <v>1.2</v>
      </c>
      <c r="J4" s="25">
        <v>1.5</v>
      </c>
      <c r="K4" s="25" t="s">
        <v>77</v>
      </c>
      <c r="L4" s="25">
        <v>1</v>
      </c>
      <c r="M4" s="25" t="s">
        <v>78</v>
      </c>
      <c r="N4" s="25" t="s">
        <v>79</v>
      </c>
      <c r="O4" s="26"/>
      <c r="P4" s="5" t="s">
        <v>80</v>
      </c>
    </row>
    <row r="5" spans="1:17" x14ac:dyDescent="0.2">
      <c r="A5" s="24" t="s">
        <v>58</v>
      </c>
      <c r="B5" s="11" t="s">
        <v>72</v>
      </c>
      <c r="C5" s="21" t="s">
        <v>25</v>
      </c>
      <c r="D5" s="11" t="s">
        <v>127</v>
      </c>
      <c r="E5" s="25">
        <v>19.2</v>
      </c>
      <c r="F5" s="25">
        <v>77.900000000000006</v>
      </c>
      <c r="G5" s="25">
        <v>215</v>
      </c>
      <c r="H5" s="25">
        <v>173</v>
      </c>
      <c r="I5" s="25">
        <v>250</v>
      </c>
      <c r="J5" s="25">
        <v>253</v>
      </c>
      <c r="K5" s="25">
        <v>418</v>
      </c>
      <c r="L5" s="25">
        <v>550</v>
      </c>
      <c r="M5" s="25">
        <v>912</v>
      </c>
      <c r="N5" s="25" t="s">
        <v>55</v>
      </c>
      <c r="O5" s="26"/>
      <c r="P5" s="5" t="s">
        <v>81</v>
      </c>
    </row>
    <row r="6" spans="1:17" x14ac:dyDescent="0.2">
      <c r="A6" s="11"/>
      <c r="B6" s="11"/>
      <c r="C6" s="11"/>
      <c r="D6" s="11"/>
      <c r="E6" s="14"/>
      <c r="F6" s="14"/>
      <c r="G6" s="14"/>
      <c r="H6" s="14"/>
      <c r="I6" s="14"/>
      <c r="J6" s="14"/>
      <c r="K6" s="14"/>
      <c r="L6" s="14"/>
      <c r="M6" s="14"/>
      <c r="N6" s="14"/>
      <c r="O6" s="1"/>
    </row>
    <row r="7" spans="1:17" x14ac:dyDescent="0.2">
      <c r="A7" s="24" t="s">
        <v>58</v>
      </c>
      <c r="B7" s="19" t="s">
        <v>17</v>
      </c>
      <c r="C7" s="18" t="s">
        <v>18</v>
      </c>
      <c r="D7" s="11" t="s">
        <v>59</v>
      </c>
      <c r="E7" s="25">
        <v>22.8</v>
      </c>
      <c r="F7" s="25">
        <v>26.6</v>
      </c>
      <c r="G7" s="25">
        <v>28.5</v>
      </c>
      <c r="H7" s="25">
        <v>32.5</v>
      </c>
      <c r="I7" s="25">
        <v>32.5</v>
      </c>
      <c r="J7" s="25">
        <v>31.6</v>
      </c>
      <c r="K7" s="25">
        <v>28.9</v>
      </c>
      <c r="L7" s="25">
        <v>26</v>
      </c>
      <c r="M7" s="25">
        <v>27.3</v>
      </c>
      <c r="N7" s="25">
        <v>24.4</v>
      </c>
      <c r="O7" s="26">
        <v>22.4</v>
      </c>
      <c r="P7" s="5" t="s">
        <v>60</v>
      </c>
    </row>
    <row r="8" spans="1:17" x14ac:dyDescent="0.2">
      <c r="A8" s="24" t="s">
        <v>58</v>
      </c>
      <c r="B8" s="20" t="s">
        <v>17</v>
      </c>
      <c r="C8" s="11" t="s">
        <v>21</v>
      </c>
      <c r="D8" s="11" t="s">
        <v>61</v>
      </c>
      <c r="E8" s="25" t="s">
        <v>62</v>
      </c>
      <c r="F8" s="25" t="s">
        <v>63</v>
      </c>
      <c r="G8" s="25" t="s">
        <v>64</v>
      </c>
      <c r="H8" s="25" t="s">
        <v>65</v>
      </c>
      <c r="I8" s="25" t="s">
        <v>66</v>
      </c>
      <c r="J8" s="25" t="s">
        <v>67</v>
      </c>
      <c r="K8" s="25" t="s">
        <v>68</v>
      </c>
      <c r="L8" s="25" t="s">
        <v>68</v>
      </c>
      <c r="M8" s="25"/>
      <c r="N8" s="25"/>
      <c r="O8" s="26"/>
      <c r="P8" s="5" t="s">
        <v>69</v>
      </c>
    </row>
    <row r="9" spans="1:17" x14ac:dyDescent="0.2">
      <c r="A9" s="24" t="s">
        <v>58</v>
      </c>
      <c r="B9" s="20" t="s">
        <v>17</v>
      </c>
      <c r="C9" s="21" t="s">
        <v>23</v>
      </c>
      <c r="D9" s="11" t="s">
        <v>127</v>
      </c>
      <c r="E9" s="25">
        <v>168</v>
      </c>
      <c r="F9" s="25">
        <v>184</v>
      </c>
      <c r="G9" s="25">
        <v>239</v>
      </c>
      <c r="H9" s="25">
        <v>176</v>
      </c>
      <c r="I9" s="25">
        <v>178</v>
      </c>
      <c r="J9" s="25">
        <v>130</v>
      </c>
      <c r="K9" s="25">
        <v>122</v>
      </c>
      <c r="L9" s="25">
        <v>158</v>
      </c>
      <c r="M9" s="25">
        <v>379</v>
      </c>
      <c r="N9" s="25">
        <v>390</v>
      </c>
      <c r="O9" s="26"/>
      <c r="P9" s="5" t="s">
        <v>70</v>
      </c>
    </row>
    <row r="10" spans="1:17" x14ac:dyDescent="0.2">
      <c r="A10" s="24" t="s">
        <v>58</v>
      </c>
      <c r="B10" s="22" t="s">
        <v>17</v>
      </c>
      <c r="C10" s="21" t="s">
        <v>25</v>
      </c>
      <c r="D10" s="11" t="s">
        <v>127</v>
      </c>
      <c r="E10" s="25">
        <f>38/1000</f>
        <v>3.7999999999999999E-2</v>
      </c>
      <c r="F10" s="25">
        <f>119/1000</f>
        <v>0.11899999999999999</v>
      </c>
      <c r="G10" s="25">
        <f>115/1000</f>
        <v>0.115</v>
      </c>
      <c r="H10" s="25">
        <f>185/1000</f>
        <v>0.185</v>
      </c>
      <c r="I10" s="25">
        <f>99/1000</f>
        <v>9.9000000000000005E-2</v>
      </c>
      <c r="J10" s="25">
        <f>576/1000</f>
        <v>0.57599999999999996</v>
      </c>
      <c r="K10" s="25">
        <f>315/1000</f>
        <v>0.315</v>
      </c>
      <c r="L10" s="25">
        <f>44/1000</f>
        <v>4.3999999999999997E-2</v>
      </c>
      <c r="M10" s="25">
        <v>2.2000000000000002</v>
      </c>
      <c r="N10" s="25">
        <v>1.5</v>
      </c>
      <c r="O10" s="26"/>
      <c r="P10" s="5" t="s">
        <v>71</v>
      </c>
    </row>
    <row r="11" spans="1:17" x14ac:dyDescent="0.2">
      <c r="A11" s="24"/>
      <c r="B11" s="11"/>
      <c r="C11" s="11"/>
      <c r="D11" s="11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</row>
    <row r="12" spans="1:17" x14ac:dyDescent="0.2">
      <c r="A12" s="24" t="s">
        <v>58</v>
      </c>
      <c r="B12" s="11" t="s">
        <v>82</v>
      </c>
      <c r="C12" s="21" t="s">
        <v>18</v>
      </c>
      <c r="D12" s="11" t="s">
        <v>127</v>
      </c>
      <c r="E12" s="25">
        <v>82.8</v>
      </c>
      <c r="F12" s="25">
        <v>89.9</v>
      </c>
      <c r="G12" s="25">
        <v>78.900000000000006</v>
      </c>
      <c r="H12" s="25">
        <v>83.5</v>
      </c>
      <c r="I12" s="25">
        <v>82</v>
      </c>
      <c r="J12" s="25">
        <v>107.1</v>
      </c>
      <c r="K12" s="25">
        <v>145.30000000000001</v>
      </c>
      <c r="L12" s="25">
        <v>173.2</v>
      </c>
      <c r="M12" s="25">
        <v>200</v>
      </c>
      <c r="N12" s="25">
        <v>233</v>
      </c>
      <c r="O12" s="26">
        <v>240.2</v>
      </c>
      <c r="P12" s="5" t="s">
        <v>83</v>
      </c>
    </row>
    <row r="13" spans="1:17" x14ac:dyDescent="0.2">
      <c r="A13" s="24" t="s">
        <v>58</v>
      </c>
      <c r="B13" s="11" t="s">
        <v>82</v>
      </c>
      <c r="C13" s="21" t="s">
        <v>21</v>
      </c>
      <c r="D13" s="11" t="s">
        <v>84</v>
      </c>
      <c r="E13" s="25">
        <v>26678</v>
      </c>
      <c r="F13" s="25">
        <v>28340</v>
      </c>
      <c r="G13" s="25">
        <v>36295</v>
      </c>
      <c r="H13" s="25">
        <v>36246</v>
      </c>
      <c r="I13" s="25">
        <v>32161</v>
      </c>
      <c r="J13" s="25" t="s">
        <v>75</v>
      </c>
      <c r="K13" s="25">
        <v>40000</v>
      </c>
      <c r="L13" s="25"/>
      <c r="M13" s="25"/>
      <c r="N13" s="25"/>
      <c r="O13" s="26"/>
      <c r="P13" s="5" t="s">
        <v>85</v>
      </c>
    </row>
    <row r="14" spans="1:17" x14ac:dyDescent="0.2">
      <c r="A14" s="24" t="s">
        <v>58</v>
      </c>
      <c r="B14" s="11" t="s">
        <v>82</v>
      </c>
      <c r="C14" s="21" t="s">
        <v>23</v>
      </c>
      <c r="D14" s="11" t="s">
        <v>51</v>
      </c>
      <c r="E14" s="25">
        <v>1.3</v>
      </c>
      <c r="F14" s="25">
        <v>1.2</v>
      </c>
      <c r="G14" s="25">
        <v>1.4</v>
      </c>
      <c r="H14" s="25">
        <v>1.7</v>
      </c>
      <c r="I14" s="25">
        <v>1.5</v>
      </c>
      <c r="J14" s="25">
        <v>1.5</v>
      </c>
      <c r="K14" s="25">
        <v>1.3</v>
      </c>
      <c r="L14" s="25">
        <v>1.7</v>
      </c>
      <c r="M14" s="25">
        <v>1.6</v>
      </c>
      <c r="N14" s="25">
        <v>1.2</v>
      </c>
      <c r="O14" s="26"/>
      <c r="P14" s="5" t="s">
        <v>86</v>
      </c>
    </row>
    <row r="15" spans="1:17" x14ac:dyDescent="0.2">
      <c r="A15" s="24" t="s">
        <v>58</v>
      </c>
      <c r="B15" s="11" t="s">
        <v>82</v>
      </c>
      <c r="C15" s="21" t="s">
        <v>25</v>
      </c>
      <c r="D15" s="11" t="s">
        <v>127</v>
      </c>
      <c r="E15" s="25">
        <v>105</v>
      </c>
      <c r="F15" s="25">
        <v>113</v>
      </c>
      <c r="G15" s="25">
        <v>103</v>
      </c>
      <c r="H15" s="25">
        <v>138</v>
      </c>
      <c r="I15" s="25">
        <v>127</v>
      </c>
      <c r="J15" s="25">
        <v>106</v>
      </c>
      <c r="K15" s="25">
        <v>148</v>
      </c>
      <c r="L15" s="25">
        <v>170</v>
      </c>
      <c r="M15" s="25">
        <v>209</v>
      </c>
      <c r="N15" s="25">
        <v>180</v>
      </c>
      <c r="O15" s="26"/>
      <c r="P15" s="5" t="s">
        <v>87</v>
      </c>
    </row>
    <row r="16" spans="1:17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</sheetData>
  <hyperlinks>
    <hyperlink ref="P9" r:id="rId1" xr:uid="{6B145C6B-A721-E24D-B0D0-12CB94DD8448}"/>
    <hyperlink ref="P10" r:id="rId2" xr:uid="{84D12C14-C0A4-144B-A14A-E0485B6AA451}"/>
    <hyperlink ref="P14" r:id="rId3" xr:uid="{65B31D91-57C3-2E4E-9137-2451A5BFD894}"/>
    <hyperlink ref="P15" r:id="rId4" xr:uid="{6AEDE17E-D32A-D143-BD53-0E91C14DFCF0}"/>
    <hyperlink ref="P12" r:id="rId5" xr:uid="{C554B400-2C2A-224E-8F40-293FCA8CD02A}"/>
    <hyperlink ref="P7" r:id="rId6" xr:uid="{4DE7FEA4-11BF-4343-9EDD-E7DDD62D149A}"/>
    <hyperlink ref="P8" r:id="rId7" xr:uid="{86F75965-9D60-4741-8942-9C0DD49D90C1}"/>
    <hyperlink ref="P13" r:id="rId8" xr:uid="{EC3B3986-FFA9-6D45-9523-B70DCC3E2109}"/>
    <hyperlink ref="P4" r:id="rId9" xr:uid="{116439C6-1160-4E44-916C-3D2311F8CCEC}"/>
    <hyperlink ref="P5" r:id="rId10" xr:uid="{49817F17-1842-7549-8C36-17D33F5E73FF}"/>
    <hyperlink ref="P2" r:id="rId11" xr:uid="{5490C776-35AC-8E4A-A174-9C6A88853FC0}"/>
    <hyperlink ref="P3" r:id="rId12" xr:uid="{A3974749-7D03-DB44-9F69-07DD13226FFE}"/>
  </hyperlinks>
  <pageMargins left="0.7" right="0.7" top="0.75" bottom="0.75" header="0.3" footer="0.3"/>
  <tableParts count="1">
    <tablePart r:id="rId1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DB106-FBC4-9543-9BFD-8C2E82A536F2}">
  <dimension ref="A1:Q12"/>
  <sheetViews>
    <sheetView workbookViewId="0">
      <selection activeCell="D16" sqref="D16"/>
    </sheetView>
  </sheetViews>
  <sheetFormatPr baseColWidth="10" defaultRowHeight="15" x14ac:dyDescent="0.2"/>
  <cols>
    <col min="4" max="4" width="18.83203125" customWidth="1"/>
  </cols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s="8"/>
    </row>
    <row r="2" spans="1:17" x14ac:dyDescent="0.2">
      <c r="A2" s="24" t="s">
        <v>88</v>
      </c>
      <c r="B2" s="11" t="s">
        <v>72</v>
      </c>
      <c r="C2" s="21" t="s">
        <v>18</v>
      </c>
      <c r="D2" s="11" t="s">
        <v>74</v>
      </c>
      <c r="E2" s="25" t="s">
        <v>96</v>
      </c>
      <c r="F2" s="25" t="s">
        <v>97</v>
      </c>
      <c r="G2" s="25" t="s">
        <v>98</v>
      </c>
      <c r="H2" s="25" t="s">
        <v>99</v>
      </c>
      <c r="I2" s="25" t="s">
        <v>100</v>
      </c>
      <c r="J2" s="25" t="s">
        <v>75</v>
      </c>
      <c r="K2" s="25" t="s">
        <v>101</v>
      </c>
      <c r="L2" s="25"/>
      <c r="M2" s="25"/>
      <c r="N2" s="25"/>
      <c r="O2" s="26"/>
      <c r="P2" t="s">
        <v>102</v>
      </c>
    </row>
    <row r="3" spans="1:17" s="2" customFormat="1" x14ac:dyDescent="0.2">
      <c r="A3" s="24" t="s">
        <v>88</v>
      </c>
      <c r="B3" s="11" t="s">
        <v>72</v>
      </c>
      <c r="C3" s="21" t="s">
        <v>21</v>
      </c>
      <c r="D3" s="11" t="s">
        <v>74</v>
      </c>
      <c r="E3" s="25" t="s">
        <v>103</v>
      </c>
      <c r="F3" s="25" t="s">
        <v>104</v>
      </c>
      <c r="G3" s="25" t="s">
        <v>105</v>
      </c>
      <c r="H3" s="25" t="s">
        <v>106</v>
      </c>
      <c r="I3" s="25" t="s">
        <v>107</v>
      </c>
      <c r="J3" s="25" t="s">
        <v>75</v>
      </c>
      <c r="K3" s="25" t="s">
        <v>108</v>
      </c>
      <c r="L3" s="25"/>
      <c r="M3" s="25"/>
      <c r="N3" s="25"/>
      <c r="O3" s="27"/>
      <c r="P3" s="2" t="s">
        <v>102</v>
      </c>
    </row>
    <row r="4" spans="1:17" x14ac:dyDescent="0.2">
      <c r="A4" s="24" t="s">
        <v>88</v>
      </c>
      <c r="B4" s="11" t="s">
        <v>72</v>
      </c>
      <c r="C4" s="21" t="s">
        <v>23</v>
      </c>
      <c r="D4" s="11" t="s">
        <v>127</v>
      </c>
      <c r="E4" s="25">
        <v>62.7</v>
      </c>
      <c r="F4" s="25">
        <v>83.5</v>
      </c>
      <c r="G4" s="25">
        <v>84.2</v>
      </c>
      <c r="H4" s="25">
        <v>41.8</v>
      </c>
      <c r="I4" s="25">
        <v>37.200000000000003</v>
      </c>
      <c r="J4" s="25">
        <v>29.3</v>
      </c>
      <c r="K4" s="25">
        <v>40.799999999999997</v>
      </c>
      <c r="L4" s="25">
        <v>35.1</v>
      </c>
      <c r="M4" s="25">
        <v>49.4</v>
      </c>
      <c r="N4" s="25">
        <v>56.1</v>
      </c>
      <c r="O4" s="26"/>
      <c r="P4" s="5" t="s">
        <v>109</v>
      </c>
    </row>
    <row r="5" spans="1:17" x14ac:dyDescent="0.2"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x14ac:dyDescent="0.2">
      <c r="A6" s="24" t="s">
        <v>88</v>
      </c>
      <c r="B6" s="11" t="s">
        <v>17</v>
      </c>
      <c r="C6" s="21" t="s">
        <v>21</v>
      </c>
      <c r="D6" s="11" t="s">
        <v>61</v>
      </c>
      <c r="E6" s="25" t="s">
        <v>89</v>
      </c>
      <c r="F6" s="25" t="s">
        <v>90</v>
      </c>
      <c r="G6" s="25" t="s">
        <v>91</v>
      </c>
      <c r="H6" s="25" t="s">
        <v>92</v>
      </c>
      <c r="I6" s="25" t="s">
        <v>93</v>
      </c>
      <c r="J6" s="25">
        <v>706</v>
      </c>
      <c r="K6" s="25">
        <v>671</v>
      </c>
      <c r="L6" s="25">
        <v>670</v>
      </c>
      <c r="M6" s="25"/>
      <c r="N6" s="25"/>
      <c r="O6" s="26"/>
      <c r="P6" s="5" t="s">
        <v>94</v>
      </c>
    </row>
    <row r="7" spans="1:17" s="2" customFormat="1" x14ac:dyDescent="0.2">
      <c r="A7" s="24" t="s">
        <v>88</v>
      </c>
      <c r="B7" s="11" t="s">
        <v>17</v>
      </c>
      <c r="C7" s="21" t="s">
        <v>23</v>
      </c>
      <c r="D7" s="11" t="s">
        <v>127</v>
      </c>
      <c r="E7" s="25">
        <v>34.1</v>
      </c>
      <c r="F7" s="25">
        <v>93.7</v>
      </c>
      <c r="G7" s="25">
        <v>263</v>
      </c>
      <c r="H7" s="25">
        <v>252</v>
      </c>
      <c r="I7" s="25">
        <v>235</v>
      </c>
      <c r="J7" s="25">
        <v>309</v>
      </c>
      <c r="K7" s="25">
        <v>327</v>
      </c>
      <c r="L7" s="25">
        <v>350</v>
      </c>
      <c r="M7" s="25">
        <v>422</v>
      </c>
      <c r="N7" s="25">
        <v>487</v>
      </c>
      <c r="O7" s="27"/>
      <c r="P7" s="10" t="s">
        <v>95</v>
      </c>
    </row>
    <row r="8" spans="1:17" x14ac:dyDescent="0.2">
      <c r="A8" s="24"/>
      <c r="B8" s="11"/>
      <c r="C8" s="11"/>
      <c r="D8" s="11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</row>
    <row r="9" spans="1:17" x14ac:dyDescent="0.2">
      <c r="A9" s="24" t="s">
        <v>88</v>
      </c>
      <c r="B9" s="11" t="s">
        <v>82</v>
      </c>
      <c r="C9" s="21" t="s">
        <v>18</v>
      </c>
      <c r="D9" s="11" t="s">
        <v>127</v>
      </c>
      <c r="E9" s="25">
        <v>27</v>
      </c>
      <c r="F9" s="25">
        <v>28</v>
      </c>
      <c r="G9" s="25">
        <v>30</v>
      </c>
      <c r="H9" s="25">
        <v>27</v>
      </c>
      <c r="I9" s="25">
        <v>25</v>
      </c>
      <c r="J9" s="25">
        <v>25</v>
      </c>
      <c r="K9" s="25">
        <v>25</v>
      </c>
      <c r="L9" s="25">
        <v>24</v>
      </c>
      <c r="M9" s="25">
        <v>23</v>
      </c>
      <c r="N9" s="25"/>
      <c r="O9" s="26"/>
      <c r="P9" s="5" t="s">
        <v>110</v>
      </c>
    </row>
    <row r="10" spans="1:17" x14ac:dyDescent="0.2">
      <c r="A10" s="24" t="s">
        <v>88</v>
      </c>
      <c r="B10" s="11" t="s">
        <v>82</v>
      </c>
      <c r="C10" s="21" t="s">
        <v>21</v>
      </c>
      <c r="D10" s="11" t="s">
        <v>111</v>
      </c>
      <c r="E10" s="25" t="s">
        <v>112</v>
      </c>
      <c r="F10" s="25" t="s">
        <v>113</v>
      </c>
      <c r="G10" s="25" t="s">
        <v>114</v>
      </c>
      <c r="H10" s="25" t="s">
        <v>115</v>
      </c>
      <c r="I10" s="25" t="s">
        <v>116</v>
      </c>
      <c r="J10" s="25" t="s">
        <v>75</v>
      </c>
      <c r="K10" s="25" t="s">
        <v>117</v>
      </c>
      <c r="L10" s="25"/>
      <c r="M10" s="25"/>
      <c r="N10" s="25"/>
      <c r="O10" s="26"/>
      <c r="P10" s="5" t="s">
        <v>118</v>
      </c>
    </row>
    <row r="11" spans="1:17" s="2" customFormat="1" x14ac:dyDescent="0.2">
      <c r="A11" s="24" t="s">
        <v>88</v>
      </c>
      <c r="B11" s="11" t="s">
        <v>82</v>
      </c>
      <c r="C11" s="21" t="s">
        <v>23</v>
      </c>
      <c r="D11" s="11" t="s">
        <v>127</v>
      </c>
      <c r="E11" s="25">
        <v>576</v>
      </c>
      <c r="F11" s="25">
        <v>335</v>
      </c>
      <c r="G11" s="25">
        <v>432</v>
      </c>
      <c r="H11" s="25">
        <v>398</v>
      </c>
      <c r="I11" s="25">
        <v>541</v>
      </c>
      <c r="J11" s="25">
        <v>571</v>
      </c>
      <c r="K11" s="25">
        <v>654</v>
      </c>
      <c r="L11" s="25">
        <v>689</v>
      </c>
      <c r="M11" s="25">
        <v>489</v>
      </c>
      <c r="N11" s="25">
        <v>635</v>
      </c>
      <c r="O11" s="27"/>
      <c r="P11" s="5" t="s">
        <v>119</v>
      </c>
    </row>
    <row r="12" spans="1:17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</sheetData>
  <hyperlinks>
    <hyperlink ref="P7" r:id="rId1" xr:uid="{87198FB9-256E-F04D-B37B-079AEB275FB4}"/>
    <hyperlink ref="P11" r:id="rId2" xr:uid="{46CB9AE6-593A-5B46-8C0D-4EE37C03F860}"/>
    <hyperlink ref="P10" r:id="rId3" xr:uid="{1E6E5788-860B-E241-BDB2-FC8DA7857D02}"/>
    <hyperlink ref="P9" r:id="rId4" xr:uid="{34D4630B-01FD-4644-AB9E-9339984F0BF3}"/>
    <hyperlink ref="P6" r:id="rId5" xr:uid="{98D2E384-AF3B-AF46-BB68-F8FF5D68B7E9}"/>
    <hyperlink ref="P4" r:id="rId6" xr:uid="{91339720-7CB6-7642-BFC1-44E782231142}"/>
  </hyperlinks>
  <pageMargins left="0.7" right="0.7" top="0.75" bottom="0.75" header="0.3" footer="0.3"/>
  <tableParts count="1">
    <tablePart r:id="rId7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B1B3B-F7AA-044C-B902-ECCFACB4AB69}">
  <dimension ref="A1:S11"/>
  <sheetViews>
    <sheetView zoomScale="139" workbookViewId="0">
      <selection activeCell="D16" sqref="D16"/>
    </sheetView>
  </sheetViews>
  <sheetFormatPr baseColWidth="10" defaultRowHeight="15" x14ac:dyDescent="0.2"/>
  <cols>
    <col min="1" max="1" width="11.83203125" customWidth="1"/>
    <col min="3" max="3" width="11.6640625" customWidth="1"/>
    <col min="4" max="4" width="16.1640625" customWidth="1"/>
  </cols>
  <sheetData>
    <row r="1" spans="1:1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s="8"/>
    </row>
    <row r="2" spans="1:19" x14ac:dyDescent="0.2"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9" x14ac:dyDescent="0.2">
      <c r="A3" s="24" t="s">
        <v>120</v>
      </c>
      <c r="B3" s="11" t="s">
        <v>17</v>
      </c>
      <c r="C3" s="11" t="s">
        <v>18</v>
      </c>
      <c r="D3" s="11" t="s">
        <v>124</v>
      </c>
      <c r="E3" s="11">
        <v>40.1</v>
      </c>
      <c r="F3" s="11">
        <v>56.3</v>
      </c>
      <c r="G3" s="11">
        <v>59</v>
      </c>
      <c r="H3" s="11">
        <v>59</v>
      </c>
      <c r="I3" s="11">
        <v>63.5</v>
      </c>
      <c r="J3" s="11">
        <v>65.900000000000006</v>
      </c>
      <c r="K3" s="11">
        <v>63.2</v>
      </c>
      <c r="L3" s="11">
        <v>58.7</v>
      </c>
      <c r="M3" s="11">
        <v>61.5</v>
      </c>
      <c r="N3" s="11">
        <v>63.2</v>
      </c>
      <c r="O3" s="23">
        <v>59</v>
      </c>
      <c r="P3" s="23" t="s">
        <v>52</v>
      </c>
      <c r="Q3" s="23"/>
      <c r="R3" s="23"/>
      <c r="S3" s="23"/>
    </row>
    <row r="4" spans="1:19" x14ac:dyDescent="0.2">
      <c r="A4" s="24" t="s">
        <v>120</v>
      </c>
      <c r="B4" s="11" t="s">
        <v>17</v>
      </c>
      <c r="C4" s="11" t="s">
        <v>21</v>
      </c>
      <c r="D4" s="11" t="s">
        <v>124</v>
      </c>
      <c r="E4" s="11">
        <v>18.3</v>
      </c>
      <c r="F4" s="11">
        <v>20.7</v>
      </c>
      <c r="G4" s="11">
        <v>22.9</v>
      </c>
      <c r="H4" s="11">
        <v>19.3</v>
      </c>
      <c r="I4" s="11">
        <v>20</v>
      </c>
      <c r="J4" s="11">
        <v>25.4</v>
      </c>
      <c r="K4" s="11">
        <v>25.1</v>
      </c>
      <c r="L4" s="11">
        <v>24.8</v>
      </c>
      <c r="M4" s="11">
        <v>28.4</v>
      </c>
      <c r="N4" s="11">
        <v>31.5</v>
      </c>
      <c r="O4" s="23">
        <v>31.3</v>
      </c>
      <c r="P4" s="23" t="s">
        <v>121</v>
      </c>
      <c r="Q4" s="23"/>
      <c r="R4" s="23"/>
      <c r="S4" s="23"/>
    </row>
    <row r="5" spans="1:19" x14ac:dyDescent="0.2">
      <c r="A5" s="24" t="s">
        <v>120</v>
      </c>
      <c r="B5" s="11" t="s">
        <v>17</v>
      </c>
      <c r="C5" s="11" t="s">
        <v>23</v>
      </c>
      <c r="D5" s="11" t="s">
        <v>74</v>
      </c>
      <c r="E5" s="11">
        <v>20</v>
      </c>
      <c r="F5" s="11">
        <v>11</v>
      </c>
      <c r="G5" s="11">
        <v>1</v>
      </c>
      <c r="H5" s="11">
        <v>2</v>
      </c>
      <c r="I5" s="11">
        <v>1</v>
      </c>
      <c r="J5" s="11">
        <v>3</v>
      </c>
      <c r="K5" s="11">
        <v>1</v>
      </c>
      <c r="L5" s="11">
        <v>24</v>
      </c>
      <c r="M5" s="11">
        <v>15</v>
      </c>
      <c r="N5" s="11">
        <v>12</v>
      </c>
      <c r="O5" s="23"/>
      <c r="P5" s="23" t="s">
        <v>125</v>
      </c>
      <c r="Q5" s="23"/>
      <c r="R5" s="23"/>
      <c r="S5" s="23"/>
    </row>
    <row r="6" spans="1:19" x14ac:dyDescent="0.2">
      <c r="A6" s="24" t="s">
        <v>120</v>
      </c>
      <c r="B6" s="11" t="s">
        <v>17</v>
      </c>
      <c r="C6" s="11" t="s">
        <v>25</v>
      </c>
      <c r="D6" s="11" t="s">
        <v>51</v>
      </c>
      <c r="E6" s="11">
        <v>2.6</v>
      </c>
      <c r="F6" s="11">
        <v>11.9</v>
      </c>
      <c r="G6" s="11">
        <v>16.5</v>
      </c>
      <c r="H6" s="11">
        <v>18.7</v>
      </c>
      <c r="I6" s="11">
        <v>19.2</v>
      </c>
      <c r="J6" s="11">
        <v>21.2</v>
      </c>
      <c r="K6" s="11">
        <v>22.9</v>
      </c>
      <c r="L6" s="11">
        <v>24.9</v>
      </c>
      <c r="M6" s="11">
        <v>25.5</v>
      </c>
      <c r="N6" s="11">
        <v>24.1</v>
      </c>
      <c r="O6" s="23"/>
      <c r="P6" s="23" t="s">
        <v>126</v>
      </c>
      <c r="Q6" s="23"/>
      <c r="R6" s="23"/>
      <c r="S6" s="23"/>
    </row>
    <row r="8" spans="1:19" s="3" customFormat="1" x14ac:dyDescent="0.2">
      <c r="A8" s="24" t="s">
        <v>120</v>
      </c>
      <c r="B8" s="11" t="s">
        <v>82</v>
      </c>
      <c r="C8" s="11" t="s">
        <v>18</v>
      </c>
      <c r="D8" s="11" t="s">
        <v>51</v>
      </c>
      <c r="E8" s="11">
        <v>11.1</v>
      </c>
      <c r="F8" s="11">
        <v>11.5</v>
      </c>
      <c r="G8" s="11">
        <v>12</v>
      </c>
      <c r="H8" s="11">
        <v>12.5</v>
      </c>
      <c r="I8" s="11">
        <v>12.9</v>
      </c>
      <c r="J8" s="11">
        <v>13.2</v>
      </c>
      <c r="K8" s="11">
        <v>13.2</v>
      </c>
      <c r="L8" s="11">
        <v>13.1</v>
      </c>
      <c r="M8" s="11">
        <v>12.6</v>
      </c>
      <c r="N8" s="11">
        <v>12.2</v>
      </c>
      <c r="O8" s="23">
        <v>10.3</v>
      </c>
      <c r="P8" s="23" t="s">
        <v>52</v>
      </c>
      <c r="Q8" s="23"/>
      <c r="R8" s="23"/>
      <c r="S8" s="23"/>
    </row>
    <row r="9" spans="1:19" s="3" customFormat="1" x14ac:dyDescent="0.2">
      <c r="A9" s="24" t="s">
        <v>120</v>
      </c>
      <c r="B9" s="11" t="s">
        <v>82</v>
      </c>
      <c r="C9" s="11" t="s">
        <v>21</v>
      </c>
      <c r="D9" s="11" t="s">
        <v>51</v>
      </c>
      <c r="E9" s="11">
        <v>5.5</v>
      </c>
      <c r="F9" s="11">
        <v>5.8</v>
      </c>
      <c r="G9" s="11">
        <v>6</v>
      </c>
      <c r="H9" s="11">
        <v>6.2</v>
      </c>
      <c r="I9" s="11">
        <v>6.5</v>
      </c>
      <c r="J9" s="11">
        <v>6.5</v>
      </c>
      <c r="K9" s="11">
        <v>6.5</v>
      </c>
      <c r="L9" s="11">
        <v>6.5</v>
      </c>
      <c r="M9" s="11">
        <v>6.5</v>
      </c>
      <c r="N9" s="11">
        <v>6.7</v>
      </c>
      <c r="O9" s="23">
        <v>6.3</v>
      </c>
      <c r="P9" s="23" t="s">
        <v>121</v>
      </c>
      <c r="Q9" s="23"/>
      <c r="R9" s="23"/>
      <c r="S9" s="23"/>
    </row>
    <row r="10" spans="1:19" s="3" customFormat="1" x14ac:dyDescent="0.2">
      <c r="A10" s="24" t="s">
        <v>120</v>
      </c>
      <c r="B10" s="11" t="s">
        <v>82</v>
      </c>
      <c r="C10" s="11" t="s">
        <v>23</v>
      </c>
      <c r="D10" s="11" t="s">
        <v>127</v>
      </c>
      <c r="E10" s="11">
        <v>15.5</v>
      </c>
      <c r="F10" s="11">
        <v>23.7</v>
      </c>
      <c r="G10" s="11">
        <v>30.2</v>
      </c>
      <c r="H10" s="11">
        <v>33.9</v>
      </c>
      <c r="I10" s="11">
        <v>29</v>
      </c>
      <c r="J10" s="11">
        <v>23.5</v>
      </c>
      <c r="K10" s="11">
        <v>132</v>
      </c>
      <c r="L10" s="11">
        <v>24.9</v>
      </c>
      <c r="M10" s="11">
        <v>27.5</v>
      </c>
      <c r="N10" s="11">
        <v>35.5</v>
      </c>
      <c r="O10" s="23"/>
      <c r="P10" s="23" t="s">
        <v>122</v>
      </c>
      <c r="Q10" s="23"/>
      <c r="R10" s="23"/>
      <c r="S10" s="23"/>
    </row>
    <row r="11" spans="1:19" s="3" customFormat="1" x14ac:dyDescent="0.2">
      <c r="A11" s="24" t="s">
        <v>120</v>
      </c>
      <c r="B11" s="11" t="s">
        <v>82</v>
      </c>
      <c r="C11" s="11" t="s">
        <v>25</v>
      </c>
      <c r="D11" s="11" t="s">
        <v>51</v>
      </c>
      <c r="E11" s="11">
        <v>1.2</v>
      </c>
      <c r="F11" s="11">
        <v>1.6</v>
      </c>
      <c r="G11" s="11">
        <v>1.5</v>
      </c>
      <c r="H11" s="11">
        <v>1.6</v>
      </c>
      <c r="I11" s="11">
        <v>1.6</v>
      </c>
      <c r="J11" s="11">
        <v>1.9</v>
      </c>
      <c r="K11" s="11">
        <v>2.4</v>
      </c>
      <c r="L11" s="11">
        <v>1.4</v>
      </c>
      <c r="M11" s="11">
        <v>1.6</v>
      </c>
      <c r="N11" s="11">
        <v>2</v>
      </c>
      <c r="O11" s="23"/>
      <c r="P11" s="23" t="s">
        <v>123</v>
      </c>
      <c r="Q11" s="23"/>
      <c r="R11" s="23"/>
      <c r="S11" s="23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ECCC4-A8AE-A342-996C-56452A6AEF99}">
  <dimension ref="A1:Q15"/>
  <sheetViews>
    <sheetView workbookViewId="0">
      <selection activeCell="H26" sqref="H26"/>
    </sheetView>
  </sheetViews>
  <sheetFormatPr baseColWidth="10" defaultRowHeight="15" x14ac:dyDescent="0.2"/>
  <cols>
    <col min="3" max="3" width="11.1640625" customWidth="1"/>
    <col min="4" max="4" width="16.1640625" customWidth="1"/>
  </cols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s="8"/>
    </row>
    <row r="2" spans="1:17" x14ac:dyDescent="0.2">
      <c r="A2" s="24" t="s">
        <v>42</v>
      </c>
      <c r="B2" s="11" t="s">
        <v>28</v>
      </c>
      <c r="C2" s="11" t="s">
        <v>18</v>
      </c>
      <c r="D2" s="11" t="s">
        <v>29</v>
      </c>
      <c r="E2" s="12">
        <v>3.6294</v>
      </c>
      <c r="F2" s="12">
        <v>3.8448040000000003</v>
      </c>
      <c r="G2" s="12">
        <v>3.7529400000000002</v>
      </c>
      <c r="H2" s="12">
        <v>4.09002</v>
      </c>
      <c r="I2" s="12">
        <v>4.39682</v>
      </c>
      <c r="J2" s="12">
        <v>3.4879699999999998</v>
      </c>
      <c r="K2" s="12">
        <v>3.8672500000000003</v>
      </c>
      <c r="L2" s="12">
        <v>4.0386300000000004</v>
      </c>
      <c r="M2" s="12">
        <v>4.1744300000000001</v>
      </c>
      <c r="N2" s="12">
        <v>4.0479400000000005</v>
      </c>
      <c r="O2" s="4">
        <v>4.1330510999999994</v>
      </c>
      <c r="P2" t="s">
        <v>47</v>
      </c>
    </row>
    <row r="3" spans="1:17" x14ac:dyDescent="0.2">
      <c r="A3" s="24" t="s">
        <v>42</v>
      </c>
      <c r="B3" s="11" t="s">
        <v>28</v>
      </c>
      <c r="C3" s="11" t="s">
        <v>21</v>
      </c>
      <c r="D3" s="11" t="s">
        <v>30</v>
      </c>
      <c r="E3" s="13">
        <v>0.03</v>
      </c>
      <c r="F3" s="15">
        <v>0.04</v>
      </c>
      <c r="G3" s="13">
        <v>0.05</v>
      </c>
      <c r="H3" s="15">
        <v>7.0000000000000007E-2</v>
      </c>
      <c r="I3" s="15">
        <v>7.0000000000000007E-2</v>
      </c>
      <c r="J3" s="13">
        <v>0.05</v>
      </c>
      <c r="K3" s="15">
        <v>0.06</v>
      </c>
      <c r="L3" s="15">
        <v>0.06</v>
      </c>
      <c r="M3" s="13">
        <v>0.09</v>
      </c>
      <c r="N3" s="15">
        <v>0.08</v>
      </c>
      <c r="O3" s="4">
        <v>0.1</v>
      </c>
      <c r="P3" t="s">
        <v>22</v>
      </c>
    </row>
    <row r="4" spans="1:17" x14ac:dyDescent="0.2">
      <c r="A4" s="24" t="s">
        <v>42</v>
      </c>
      <c r="B4" s="11" t="s">
        <v>28</v>
      </c>
      <c r="C4" s="11" t="s">
        <v>23</v>
      </c>
      <c r="D4" s="11" t="s">
        <v>127</v>
      </c>
      <c r="E4" s="12">
        <v>39.200000000000003</v>
      </c>
      <c r="F4" s="12">
        <v>32.200000000000003</v>
      </c>
      <c r="G4" s="12">
        <v>35.799999999999997</v>
      </c>
      <c r="H4" s="12">
        <v>23.6</v>
      </c>
      <c r="I4" s="12">
        <v>19.3</v>
      </c>
      <c r="J4" s="15">
        <v>23.7</v>
      </c>
      <c r="K4" s="12">
        <v>27</v>
      </c>
      <c r="L4" s="12">
        <v>24.1</v>
      </c>
      <c r="M4" s="28">
        <v>37</v>
      </c>
      <c r="N4" s="28">
        <v>61.8</v>
      </c>
      <c r="O4" s="4"/>
      <c r="P4" s="5" t="s">
        <v>48</v>
      </c>
    </row>
    <row r="5" spans="1:17" x14ac:dyDescent="0.2">
      <c r="A5" s="24" t="s">
        <v>42</v>
      </c>
      <c r="B5" s="11" t="s">
        <v>28</v>
      </c>
      <c r="C5" s="11" t="s">
        <v>25</v>
      </c>
      <c r="D5" s="11" t="s">
        <v>127</v>
      </c>
      <c r="E5" s="12">
        <v>23.1</v>
      </c>
      <c r="F5" s="12">
        <v>2.2000000000000002</v>
      </c>
      <c r="G5" s="12" t="s">
        <v>49</v>
      </c>
      <c r="H5" s="12"/>
      <c r="I5" s="16"/>
      <c r="J5" s="12"/>
      <c r="K5" s="12">
        <v>1.8</v>
      </c>
      <c r="L5" s="12">
        <v>5.5</v>
      </c>
      <c r="M5" s="12">
        <v>23.3</v>
      </c>
      <c r="N5" s="12">
        <v>14.4</v>
      </c>
      <c r="O5" s="4"/>
      <c r="P5" s="5" t="s">
        <v>50</v>
      </c>
    </row>
    <row r="6" spans="1:17" x14ac:dyDescent="0.2"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x14ac:dyDescent="0.2">
      <c r="A7" s="24" t="s">
        <v>42</v>
      </c>
      <c r="B7" s="11" t="s">
        <v>17</v>
      </c>
      <c r="C7" s="11" t="s">
        <v>18</v>
      </c>
      <c r="D7" s="11" t="s">
        <v>19</v>
      </c>
      <c r="E7" s="12">
        <v>57.1</v>
      </c>
      <c r="F7" s="12">
        <v>56.6</v>
      </c>
      <c r="G7" s="12">
        <v>56.5</v>
      </c>
      <c r="H7" s="12">
        <v>55.9</v>
      </c>
      <c r="I7" s="12">
        <v>56.3</v>
      </c>
      <c r="J7" s="12">
        <v>53.6</v>
      </c>
      <c r="K7" s="12">
        <v>53.1</v>
      </c>
      <c r="L7" s="12">
        <v>53.4</v>
      </c>
      <c r="M7" s="12">
        <v>57.2</v>
      </c>
      <c r="N7" s="12">
        <v>57.3</v>
      </c>
      <c r="O7" s="4">
        <v>47.1</v>
      </c>
      <c r="P7" t="s">
        <v>43</v>
      </c>
    </row>
    <row r="8" spans="1:17" x14ac:dyDescent="0.2">
      <c r="A8" s="24" t="s">
        <v>42</v>
      </c>
      <c r="B8" s="11" t="s">
        <v>17</v>
      </c>
      <c r="C8" s="11" t="s">
        <v>21</v>
      </c>
      <c r="D8" s="11" t="s">
        <v>19</v>
      </c>
      <c r="E8" s="12">
        <v>44</v>
      </c>
      <c r="F8" s="12">
        <v>47.4</v>
      </c>
      <c r="G8" s="12">
        <v>46.2</v>
      </c>
      <c r="H8" s="12">
        <v>46.2</v>
      </c>
      <c r="I8" s="12">
        <v>48.5</v>
      </c>
      <c r="J8" s="12">
        <v>46.3</v>
      </c>
      <c r="K8" s="12">
        <v>43.3</v>
      </c>
      <c r="L8" s="12">
        <v>43.1</v>
      </c>
      <c r="M8" s="12">
        <v>44.4</v>
      </c>
      <c r="N8" s="12">
        <v>44.4</v>
      </c>
      <c r="O8" s="4">
        <v>43</v>
      </c>
      <c r="P8" t="s">
        <v>22</v>
      </c>
    </row>
    <row r="9" spans="1:17" x14ac:dyDescent="0.2">
      <c r="A9" s="24" t="s">
        <v>42</v>
      </c>
      <c r="B9" s="11" t="s">
        <v>17</v>
      </c>
      <c r="C9" s="11" t="s">
        <v>23</v>
      </c>
      <c r="D9" s="11" t="s">
        <v>127</v>
      </c>
      <c r="E9" s="13" t="s">
        <v>44</v>
      </c>
      <c r="F9" s="12">
        <v>34.692</v>
      </c>
      <c r="G9" s="15">
        <v>3.0000000000000001E-3</v>
      </c>
      <c r="H9" s="16"/>
      <c r="I9" s="15"/>
      <c r="J9" s="15">
        <v>6.0000000000000001E-3</v>
      </c>
      <c r="K9" s="13"/>
      <c r="L9" s="12">
        <v>391</v>
      </c>
      <c r="M9" s="12">
        <v>277</v>
      </c>
      <c r="N9" s="12">
        <v>172</v>
      </c>
      <c r="O9" s="4"/>
      <c r="P9" s="5" t="s">
        <v>45</v>
      </c>
    </row>
    <row r="10" spans="1:17" x14ac:dyDescent="0.2">
      <c r="A10" s="24" t="s">
        <v>42</v>
      </c>
      <c r="B10" s="11" t="s">
        <v>17</v>
      </c>
      <c r="C10" s="11" t="s">
        <v>25</v>
      </c>
      <c r="D10" s="11" t="s">
        <v>51</v>
      </c>
      <c r="E10" s="12">
        <v>2.1</v>
      </c>
      <c r="F10" s="12">
        <v>2.7</v>
      </c>
      <c r="G10" s="12">
        <v>1.7</v>
      </c>
      <c r="H10" s="12">
        <v>3.8</v>
      </c>
      <c r="I10" s="12">
        <v>3.4</v>
      </c>
      <c r="J10" s="12">
        <v>3.2</v>
      </c>
      <c r="K10" s="12">
        <v>3.6</v>
      </c>
      <c r="L10" s="12">
        <v>5.2</v>
      </c>
      <c r="M10" s="12">
        <v>12.2</v>
      </c>
      <c r="N10" s="12">
        <v>7.5</v>
      </c>
      <c r="O10" s="4"/>
      <c r="P10" s="5" t="s">
        <v>46</v>
      </c>
    </row>
    <row r="11" spans="1:17" x14ac:dyDescent="0.2">
      <c r="A11" s="24"/>
      <c r="B11" s="11"/>
      <c r="C11" s="11"/>
      <c r="D11" s="11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"/>
    </row>
    <row r="12" spans="1:17" x14ac:dyDescent="0.2">
      <c r="A12" s="24" t="s">
        <v>42</v>
      </c>
      <c r="B12" s="11" t="s">
        <v>37</v>
      </c>
      <c r="C12" s="11" t="s">
        <v>18</v>
      </c>
      <c r="D12" s="11" t="s">
        <v>51</v>
      </c>
      <c r="E12" s="12">
        <v>3.6</v>
      </c>
      <c r="F12" s="12">
        <v>3.6</v>
      </c>
      <c r="G12" s="12">
        <v>3.2</v>
      </c>
      <c r="H12" s="12">
        <v>2.9</v>
      </c>
      <c r="I12" s="12">
        <v>2.8</v>
      </c>
      <c r="J12" s="12">
        <v>2.7</v>
      </c>
      <c r="K12" s="12">
        <v>2.6</v>
      </c>
      <c r="L12" s="12">
        <v>2.8</v>
      </c>
      <c r="M12" s="12">
        <v>2.9</v>
      </c>
      <c r="N12" s="12">
        <v>2.8</v>
      </c>
      <c r="O12" s="4">
        <v>2.1</v>
      </c>
      <c r="P12" t="s">
        <v>52</v>
      </c>
    </row>
    <row r="13" spans="1:17" x14ac:dyDescent="0.2">
      <c r="A13" s="24" t="s">
        <v>42</v>
      </c>
      <c r="B13" s="11" t="s">
        <v>37</v>
      </c>
      <c r="C13" s="11" t="s">
        <v>21</v>
      </c>
      <c r="D13" s="11" t="s">
        <v>51</v>
      </c>
      <c r="E13" s="17">
        <v>4.2929999999999993</v>
      </c>
      <c r="F13" s="17">
        <v>3.6570000000000005</v>
      </c>
      <c r="G13" s="17">
        <v>3.5369999999999995</v>
      </c>
      <c r="H13" s="17">
        <v>3.8180000000000005</v>
      </c>
      <c r="I13" s="17">
        <v>3.4329999999999998</v>
      </c>
      <c r="J13" s="17">
        <v>3.4620000000000002</v>
      </c>
      <c r="K13" s="17">
        <v>3.59</v>
      </c>
      <c r="L13" s="17">
        <v>3.7574129999999992</v>
      </c>
      <c r="M13" s="17">
        <v>4.1513299999999997</v>
      </c>
      <c r="N13" s="17">
        <v>4.3244443726869175</v>
      </c>
      <c r="O13" s="9">
        <v>3.7494518599022917</v>
      </c>
      <c r="P13" t="s">
        <v>22</v>
      </c>
    </row>
    <row r="14" spans="1:17" x14ac:dyDescent="0.2">
      <c r="A14" s="24" t="s">
        <v>42</v>
      </c>
      <c r="B14" s="11" t="s">
        <v>37</v>
      </c>
      <c r="C14" s="11" t="s">
        <v>23</v>
      </c>
      <c r="D14" s="11" t="s">
        <v>127</v>
      </c>
      <c r="E14" s="12" t="s">
        <v>53</v>
      </c>
      <c r="F14" s="12">
        <v>693</v>
      </c>
      <c r="G14" s="28">
        <v>736</v>
      </c>
      <c r="H14" s="28">
        <v>809</v>
      </c>
      <c r="I14" s="28">
        <v>630</v>
      </c>
      <c r="J14" s="28">
        <v>812</v>
      </c>
      <c r="K14" s="12" t="s">
        <v>53</v>
      </c>
      <c r="L14" s="12" t="s">
        <v>54</v>
      </c>
      <c r="M14" s="12" t="s">
        <v>55</v>
      </c>
      <c r="N14" s="12" t="s">
        <v>55</v>
      </c>
      <c r="O14" s="4"/>
      <c r="P14" s="5" t="s">
        <v>56</v>
      </c>
    </row>
    <row r="15" spans="1:17" x14ac:dyDescent="0.2">
      <c r="A15" s="24" t="s">
        <v>42</v>
      </c>
      <c r="B15" s="11" t="s">
        <v>37</v>
      </c>
      <c r="C15" s="11" t="s">
        <v>25</v>
      </c>
      <c r="D15" s="11" t="s">
        <v>127</v>
      </c>
      <c r="E15" s="25" t="s">
        <v>55</v>
      </c>
      <c r="F15" s="12">
        <v>774</v>
      </c>
      <c r="G15" s="12">
        <v>87.5</v>
      </c>
      <c r="H15" s="12">
        <v>115</v>
      </c>
      <c r="I15" s="12">
        <v>81.3</v>
      </c>
      <c r="J15" s="12">
        <v>11.3</v>
      </c>
      <c r="K15" s="12">
        <v>6.5</v>
      </c>
      <c r="L15" s="12">
        <v>210</v>
      </c>
      <c r="M15" s="12">
        <v>114</v>
      </c>
      <c r="N15" s="12">
        <v>149</v>
      </c>
      <c r="O15" s="4"/>
      <c r="P15" s="5" t="s">
        <v>57</v>
      </c>
    </row>
  </sheetData>
  <hyperlinks>
    <hyperlink ref="P15" r:id="rId1" xr:uid="{EBA75006-B919-9D4D-93DA-00DB05DA089C}"/>
    <hyperlink ref="P14" r:id="rId2" xr:uid="{5737E0F5-BB1C-DA4E-A14E-0C9F653C28DF}"/>
    <hyperlink ref="P9" r:id="rId3" xr:uid="{D11EE6CD-B134-2A4B-8A52-9F6E46C48103}"/>
    <hyperlink ref="P10" r:id="rId4" xr:uid="{C1BBE7F9-F4CB-0E4C-94D8-A68CC8B0637C}"/>
    <hyperlink ref="P4" r:id="rId5" xr:uid="{F6AF4549-A3A3-514A-8B1D-ABF4C50AEE9F}"/>
    <hyperlink ref="P5" r:id="rId6" xr:uid="{5EC1D31C-1871-D645-A1BA-9527927F799F}"/>
  </hyperlinks>
  <pageMargins left="0.7" right="0.7" top="0.75" bottom="0.75" header="0.3" footer="0.3"/>
  <tableParts count="1"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A16F0821A2744795821B0894B4C240" ma:contentTypeVersion="13" ma:contentTypeDescription="Opprett et nytt dokument." ma:contentTypeScope="" ma:versionID="4100f4b09a643f07a3eaf98b1d8da240">
  <xsd:schema xmlns:xsd="http://www.w3.org/2001/XMLSchema" xmlns:xs="http://www.w3.org/2001/XMLSchema" xmlns:p="http://schemas.microsoft.com/office/2006/metadata/properties" xmlns:ns3="dad173cb-d75c-4d2d-a403-efc03b48f38a" xmlns:ns4="5543b2af-d6c2-461a-8b3f-f37f158fc95d" targetNamespace="http://schemas.microsoft.com/office/2006/metadata/properties" ma:root="true" ma:fieldsID="4cb0f08b79e62d322d4689ccf0597353" ns3:_="" ns4:_="">
    <xsd:import namespace="dad173cb-d75c-4d2d-a403-efc03b48f38a"/>
    <xsd:import namespace="5543b2af-d6c2-461a-8b3f-f37f158fc9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d173cb-d75c-4d2d-a403-efc03b48f3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3b2af-d6c2-461a-8b3f-f37f158fc9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2C98AC-A7CF-4D4C-B6A1-9716046EB0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d173cb-d75c-4d2d-a403-efc03b48f38a"/>
    <ds:schemaRef ds:uri="5543b2af-d6c2-461a-8b3f-f37f158fc9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9FD53F-FA44-40A5-A5C7-1E4FFC3F0F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403CA6-C59D-46CF-B025-07A56A83B1AC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5543b2af-d6c2-461a-8b3f-f37f158fc95d"/>
    <ds:schemaRef ds:uri="dad173cb-d75c-4d2d-a403-efc03b48f38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About</vt:lpstr>
      <vt:lpstr>Kazakhstan</vt:lpstr>
      <vt:lpstr>Kyrgyzstan</vt:lpstr>
      <vt:lpstr>Tajikistan</vt:lpstr>
      <vt:lpstr>Turkmenistan</vt:lpstr>
      <vt:lpstr>Uzbekistan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 Kolodzinskaia</dc:creator>
  <cp:keywords/>
  <dc:description/>
  <cp:lastModifiedBy>Microsoft Office User</cp:lastModifiedBy>
  <cp:revision/>
  <dcterms:created xsi:type="dcterms:W3CDTF">2021-11-01T10:13:03Z</dcterms:created>
  <dcterms:modified xsi:type="dcterms:W3CDTF">2022-01-16T09:09:33Z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0x01010083A16F0821A2744795821B0894B4C240</vt:lpwstr>
  </property>
</Properties>
</file>